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docProps/app.xml" ContentType="application/vnd.openxmlformats-officedocument.extended-properties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05" windowHeight="18120"/>
  </bookViews>
  <sheets>
    <sheet name="Sheet1" sheetId="1" r:id="rId1"/>
  </sheets>
  <definedNames>
    <definedName name="_xlnm.Print_Area" localSheetId="0">Sheet1!$A$6:$M$88</definedName>
    <definedName name="_xlnm.Print_Titles" localSheetId="0">Sheet1!$A:$F,Sheet1!$4:$5</definedName>
    <definedName name="QB_BASIS_4" localSheetId="0" hidden="1">Sheet1!$M$3</definedName>
    <definedName name="QB_COLUMN_22101" localSheetId="0" hidden="1">Sheet1!$H$5</definedName>
    <definedName name="QB_COLUMN_33101" localSheetId="0" hidden="1">Sheet1!$L$5</definedName>
    <definedName name="QB_COLUMN_42200" localSheetId="0" hidden="1">Sheet1!$I$4</definedName>
    <definedName name="QB_COLUMN_42201" localSheetId="0" hidden="1">Sheet1!$I$5</definedName>
    <definedName name="QB_COLUMN_423011" localSheetId="0" hidden="1">Sheet1!$M$5</definedName>
    <definedName name="QB_COLUMN_52200" localSheetId="0" hidden="1">Sheet1!$K$4</definedName>
    <definedName name="QB_COLUMN_52201" localSheetId="0" hidden="1">Sheet1!$K$5</definedName>
    <definedName name="QB_COLUMN_62200" localSheetId="0" hidden="1">Sheet1!$G$4</definedName>
    <definedName name="QB_COLUMN_62201" localSheetId="0" hidden="1">Sheet1!$G$5</definedName>
    <definedName name="QB_COLUMN_83101" localSheetId="0" hidden="1">Sheet1!#REF!</definedName>
    <definedName name="QB_COMPANY_0" localSheetId="0" hidden="1">Sheet1!$A$1</definedName>
    <definedName name="QB_DATA_0" localSheetId="0" hidden="1">Sheet1!$9:$9,Sheet1!$10:$10,Sheet1!$12:$12,Sheet1!$14:$14,Sheet1!$16:$16,Sheet1!$17:$17,Sheet1!$18:$18,Sheet1!$19:$19,Sheet1!$21:$21,Sheet1!$22:$22,Sheet1!$25:$25,Sheet1!$28:$28,Sheet1!$30:$30,Sheet1!$32:$32,Sheet1!$33:$33,Sheet1!$34:$34</definedName>
    <definedName name="QB_DATA_1" localSheetId="0" hidden="1">Sheet1!$35:$35,Sheet1!$38:$38,Sheet1!$39:$39,Sheet1!$40:$40,Sheet1!$43:$43,Sheet1!$44:$44,Sheet1!$47:$47,Sheet1!$50:$50,Sheet1!$51:$51,Sheet1!$54:$54,Sheet1!$58:$58,Sheet1!$59:$59,Sheet1!$62:$62,Sheet1!$63:$63,Sheet1!$67:$67,Sheet1!$68:$68</definedName>
    <definedName name="QB_DATA_2" localSheetId="0" hidden="1">Sheet1!$69:$69,Sheet1!$70:$70,Sheet1!$71:$71,Sheet1!$72:$72,Sheet1!$75:$75,Sheet1!$76:$76,Sheet1!$79:$79,Sheet1!$80:$80,Sheet1!$83:$83,Sheet1!$84:$84</definedName>
    <definedName name="QB_DATE_1" localSheetId="0" hidden="1">Sheet1!$M$2</definedName>
    <definedName name="QB_FORMULA_0" localSheetId="0" hidden="1">Sheet1!#REF!,Sheet1!$L$9,Sheet1!$M$9,Sheet1!#REF!,Sheet1!$L$10,Sheet1!$M$10,Sheet1!$G$11,Sheet1!#REF!,Sheet1!$H$11,Sheet1!$I$11,Sheet1!$K$11,Sheet1!$L$11,Sheet1!$M$11,Sheet1!#REF!,Sheet1!$L$12,Sheet1!$M$12</definedName>
    <definedName name="QB_FORMULA_1" localSheetId="0" hidden="1">Sheet1!#REF!,Sheet1!$L$14,Sheet1!$M$14,Sheet1!$G$15,Sheet1!#REF!,Sheet1!$H$15,Sheet1!$I$15,Sheet1!$K$15,Sheet1!$L$15,Sheet1!$M$15,Sheet1!#REF!,Sheet1!$L$16,Sheet1!$M$16,Sheet1!#REF!,Sheet1!$L$17,Sheet1!$M$17</definedName>
    <definedName name="QB_FORMULA_10" localSheetId="0" hidden="1">Sheet1!$M$60,Sheet1!#REF!,Sheet1!$L$62,Sheet1!$M$62,Sheet1!#REF!,Sheet1!$L$63,Sheet1!$M$63,Sheet1!$G$64,Sheet1!#REF!,Sheet1!$H$64,Sheet1!$I$64,Sheet1!$K$64,Sheet1!$L$64,Sheet1!$M$64,Sheet1!$G$65,Sheet1!#REF!</definedName>
    <definedName name="QB_FORMULA_11" localSheetId="0" hidden="1">Sheet1!$H$65,Sheet1!$I$65,Sheet1!$K$65,Sheet1!$L$65,Sheet1!$M$65,Sheet1!#REF!,Sheet1!$L$67,Sheet1!$M$67,Sheet1!#REF!,Sheet1!$L$68,Sheet1!$M$68,Sheet1!#REF!,Sheet1!$L$69,Sheet1!$M$69,Sheet1!#REF!,Sheet1!$L$70</definedName>
    <definedName name="QB_FORMULA_12" localSheetId="0" hidden="1">Sheet1!$M$70,Sheet1!#REF!,Sheet1!$L$71,Sheet1!$M$71,Sheet1!#REF!,Sheet1!$L$72,Sheet1!$M$72,Sheet1!$G$73,Sheet1!#REF!,Sheet1!$H$73,Sheet1!$I$73,Sheet1!$K$73,Sheet1!$L$73,Sheet1!$M$73,Sheet1!#REF!,Sheet1!$L$75</definedName>
    <definedName name="QB_FORMULA_13" localSheetId="0" hidden="1">Sheet1!$M$75,Sheet1!#REF!,Sheet1!$L$76,Sheet1!$M$76,Sheet1!$G$77,Sheet1!#REF!,Sheet1!$H$77,Sheet1!$I$77,Sheet1!$K$77,Sheet1!$L$77,Sheet1!$M$77,Sheet1!#REF!,Sheet1!$L$79,Sheet1!$M$79,Sheet1!#REF!,Sheet1!$L$80</definedName>
    <definedName name="QB_FORMULA_14" localSheetId="0" hidden="1">Sheet1!$M$80,Sheet1!$G$81,Sheet1!#REF!,Sheet1!$H$81,Sheet1!$I$81,Sheet1!$K$81,Sheet1!$L$81,Sheet1!$M$81,Sheet1!$G$82,Sheet1!#REF!,Sheet1!$H$82,Sheet1!$I$82,Sheet1!$K$82,Sheet1!$L$82,Sheet1!$M$82,Sheet1!#REF!</definedName>
    <definedName name="QB_FORMULA_15" localSheetId="0" hidden="1">Sheet1!$L$83,Sheet1!$M$83,Sheet1!#REF!,Sheet1!$L$84,Sheet1!$M$84,Sheet1!$G$85,Sheet1!#REF!,Sheet1!$H$85,Sheet1!$I$85,Sheet1!$K$85,Sheet1!$L$85,Sheet1!$M$85,Sheet1!$G$86,Sheet1!#REF!,Sheet1!$H$86,Sheet1!$I$86</definedName>
    <definedName name="QB_FORMULA_16" localSheetId="0" hidden="1">Sheet1!$K$86,Sheet1!$L$86,Sheet1!$M$86</definedName>
    <definedName name="QB_FORMULA_2" localSheetId="0" hidden="1">Sheet1!#REF!,Sheet1!$L$18,Sheet1!$M$18,Sheet1!#REF!,Sheet1!$L$19,Sheet1!$M$19,Sheet1!#REF!,Sheet1!$L$21,Sheet1!$M$21,Sheet1!#REF!,Sheet1!$L$22,Sheet1!$M$22,Sheet1!$G$23,Sheet1!#REF!,Sheet1!$H$23,Sheet1!$I$23</definedName>
    <definedName name="QB_FORMULA_3" localSheetId="0" hidden="1">Sheet1!$K$23,Sheet1!$L$23,Sheet1!$M$23,Sheet1!#REF!,Sheet1!$L$25,Sheet1!$M$25,Sheet1!$G$26,Sheet1!#REF!,Sheet1!$H$26,Sheet1!$I$26,Sheet1!$K$26,Sheet1!$L$26,Sheet1!$M$26,Sheet1!#REF!,Sheet1!$L$28,Sheet1!$M$28</definedName>
    <definedName name="QB_FORMULA_4" localSheetId="0" hidden="1">Sheet1!#REF!,Sheet1!$L$30,Sheet1!$M$30,Sheet1!#REF!,Sheet1!$L$32,Sheet1!$M$32,Sheet1!#REF!,Sheet1!$L$33,Sheet1!$M$33,Sheet1!#REF!,Sheet1!$L$34,Sheet1!$M$34,Sheet1!#REF!,Sheet1!$L$35,Sheet1!$M$35,Sheet1!$G$36</definedName>
    <definedName name="QB_FORMULA_5" localSheetId="0" hidden="1">Sheet1!#REF!,Sheet1!$H$36,Sheet1!$I$36,Sheet1!$K$36,Sheet1!$L$36,Sheet1!$M$36,Sheet1!$G$37,Sheet1!#REF!,Sheet1!$H$37,Sheet1!$I$37,Sheet1!$K$37,Sheet1!$L$37,Sheet1!$M$37,Sheet1!#REF!,Sheet1!$L$38,Sheet1!$M$38</definedName>
    <definedName name="QB_FORMULA_6" localSheetId="0" hidden="1">Sheet1!#REF!,Sheet1!$L$39,Sheet1!$M$39,Sheet1!#REF!,Sheet1!$L$40,Sheet1!$M$40,Sheet1!#REF!,Sheet1!$L$43,Sheet1!$M$43,Sheet1!#REF!,Sheet1!$L$44,Sheet1!$M$44,Sheet1!$G$45,Sheet1!#REF!,Sheet1!$H$45,Sheet1!$I$45</definedName>
    <definedName name="QB_FORMULA_7" localSheetId="0" hidden="1">Sheet1!$K$45,Sheet1!$L$45,Sheet1!$M$45,Sheet1!#REF!,Sheet1!$L$47,Sheet1!$M$47,Sheet1!$G$48,Sheet1!#REF!,Sheet1!$H$48,Sheet1!$I$48,Sheet1!$K$48,Sheet1!$L$48,Sheet1!$M$48,Sheet1!#REF!,Sheet1!$L$50,Sheet1!$M$50</definedName>
    <definedName name="QB_FORMULA_8" localSheetId="0" hidden="1">Sheet1!#REF!,Sheet1!$L$51,Sheet1!$M$51,Sheet1!$G$52,Sheet1!#REF!,Sheet1!$H$52,Sheet1!$I$52,Sheet1!$K$52,Sheet1!$L$52,Sheet1!$M$52,Sheet1!#REF!,Sheet1!$L$54,Sheet1!$M$54,Sheet1!$G$55,Sheet1!#REF!,Sheet1!$H$55</definedName>
    <definedName name="QB_FORMULA_9" localSheetId="0" hidden="1">Sheet1!$I$55,Sheet1!$K$55,Sheet1!$L$55,Sheet1!$M$55,Sheet1!#REF!,Sheet1!$L$58,Sheet1!$M$58,Sheet1!#REF!,Sheet1!$L$59,Sheet1!$M$59,Sheet1!$G$60,Sheet1!#REF!,Sheet1!$H$60,Sheet1!$I$60,Sheet1!$K$60,Sheet1!$L$60</definedName>
    <definedName name="QB_ROW_1030200" localSheetId="0" hidden="1">Sheet1!$C$41</definedName>
    <definedName name="QB_ROW_1033200" localSheetId="0" hidden="1">Sheet1!$C$82</definedName>
    <definedName name="QB_ROW_1040300" localSheetId="0" hidden="1">Sheet1!$D$66</definedName>
    <definedName name="QB_ROW_1042400" localSheetId="0" hidden="1">Sheet1!$E$72</definedName>
    <definedName name="QB_ROW_1043300" localSheetId="0" hidden="1">Sheet1!$D$73</definedName>
    <definedName name="QB_ROW_1050300" localSheetId="0" hidden="1">Sheet1!$D$74</definedName>
    <definedName name="QB_ROW_1053300" localSheetId="0" hidden="1">Sheet1!$D$77</definedName>
    <definedName name="QB_ROW_1070300" localSheetId="0" hidden="1">Sheet1!$D$78</definedName>
    <definedName name="QB_ROW_1072400" localSheetId="0" hidden="1">Sheet1!$E$80</definedName>
    <definedName name="QB_ROW_1073300" localSheetId="0" hidden="1">Sheet1!$D$81</definedName>
    <definedName name="QB_ROW_1090300" localSheetId="0" hidden="1">Sheet1!$D$42</definedName>
    <definedName name="QB_ROW_1093300" localSheetId="0" hidden="1">Sheet1!$D$45</definedName>
    <definedName name="QB_ROW_1100300" localSheetId="0" hidden="1">Sheet1!$D$46</definedName>
    <definedName name="QB_ROW_1103300" localSheetId="0" hidden="1">Sheet1!$D$48</definedName>
    <definedName name="QB_ROW_1110300" localSheetId="0" hidden="1">Sheet1!$D$49</definedName>
    <definedName name="QB_ROW_1113300" localSheetId="0" hidden="1">Sheet1!$D$52</definedName>
    <definedName name="QB_ROW_1120300" localSheetId="0" hidden="1">Sheet1!$D$53</definedName>
    <definedName name="QB_ROW_1123300" localSheetId="0" hidden="1">Sheet1!$D$55</definedName>
    <definedName name="QB_ROW_1130300" localSheetId="0" hidden="1">Sheet1!$D$56</definedName>
    <definedName name="QB_ROW_1133300" localSheetId="0" hidden="1">Sheet1!$D$65</definedName>
    <definedName name="QB_ROW_1142500" localSheetId="0" hidden="1">Sheet1!$F$58</definedName>
    <definedName name="QB_ROW_1190400" localSheetId="0" hidden="1">Sheet1!$E$61</definedName>
    <definedName name="QB_ROW_1192500" localSheetId="0" hidden="1">Sheet1!$F$63</definedName>
    <definedName name="QB_ROW_1193400" localSheetId="0" hidden="1">Sheet1!$E$64</definedName>
    <definedName name="QB_ROW_1213500" localSheetId="0" hidden="1">Sheet1!$F$59</definedName>
    <definedName name="QB_ROW_1272300" localSheetId="0" hidden="1">Sheet1!$D$30</definedName>
    <definedName name="QB_ROW_1360300" localSheetId="0" hidden="1">Sheet1!$D$31</definedName>
    <definedName name="QB_ROW_1363300" localSheetId="0" hidden="1">Sheet1!$D$36</definedName>
    <definedName name="QB_ROW_1372200" localSheetId="0" hidden="1">Sheet1!$C$40</definedName>
    <definedName name="QB_ROW_1392200" localSheetId="0" hidden="1">Sheet1!$C$83</definedName>
    <definedName name="QB_ROW_1502200" localSheetId="0" hidden="1">Sheet1!$C$28</definedName>
    <definedName name="QB_ROW_183010" localSheetId="0" hidden="1">Sheet1!$A$86</definedName>
    <definedName name="QB_ROW_200120" localSheetId="0" hidden="1">Sheet1!$B$7</definedName>
    <definedName name="QB_ROW_2002300" localSheetId="0" hidden="1">Sheet1!$D$9</definedName>
    <definedName name="QB_ROW_203120" localSheetId="0" hidden="1">Sheet1!$B$26</definedName>
    <definedName name="QB_ROW_2032300" localSheetId="0" hidden="1">Sheet1!$D$10</definedName>
    <definedName name="QB_ROW_2042300" localSheetId="0" hidden="1">Sheet1!$D$14</definedName>
    <definedName name="QB_ROW_210120" localSheetId="0" hidden="1">Sheet1!$B$27</definedName>
    <definedName name="QB_ROW_213120" localSheetId="0" hidden="1">Sheet1!$B$85</definedName>
    <definedName name="QB_ROW_2132400" localSheetId="0" hidden="1">Sheet1!$E$32</definedName>
    <definedName name="QB_ROW_2142400" localSheetId="0" hidden="1">Sheet1!$E$35</definedName>
    <definedName name="QB_ROW_2152400" localSheetId="0" hidden="1">Sheet1!$E$33</definedName>
    <definedName name="QB_ROW_2190200" localSheetId="0" hidden="1">Sheet1!$C$8</definedName>
    <definedName name="QB_ROW_2193200" localSheetId="0" hidden="1">Sheet1!$C$11</definedName>
    <definedName name="QB_ROW_2200200" localSheetId="0" hidden="1">Sheet1!$C$13</definedName>
    <definedName name="QB_ROW_2203200" localSheetId="0" hidden="1">Sheet1!$C$15</definedName>
    <definedName name="QB_ROW_2260200" localSheetId="0" hidden="1">Sheet1!$C$20</definedName>
    <definedName name="QB_ROW_2263200" localSheetId="0" hidden="1">Sheet1!$C$23</definedName>
    <definedName name="QB_ROW_2272300" localSheetId="0" hidden="1">Sheet1!$D$21</definedName>
    <definedName name="QB_ROW_2282200" localSheetId="0" hidden="1">Sheet1!$C$84</definedName>
    <definedName name="QB_ROW_2292200" localSheetId="0" hidden="1">Sheet1!$C$39</definedName>
    <definedName name="QB_ROW_2302300" localSheetId="0" hidden="1">Sheet1!$D$22</definedName>
    <definedName name="QB_ROW_2392400" localSheetId="0" hidden="1">Sheet1!$E$67</definedName>
    <definedName name="QB_ROW_2412400" localSheetId="0" hidden="1">Sheet1!$E$71</definedName>
    <definedName name="QB_ROW_2452400" localSheetId="0" hidden="1">Sheet1!$E$76</definedName>
    <definedName name="QB_ROW_2482400" localSheetId="0" hidden="1">Sheet1!$E$70</definedName>
    <definedName name="QB_ROW_2522400" localSheetId="0" hidden="1">Sheet1!$E$79</definedName>
    <definedName name="QB_ROW_2532400" localSheetId="0" hidden="1">Sheet1!$E$43</definedName>
    <definedName name="QB_ROW_2542400" localSheetId="0" hidden="1">Sheet1!$E$47</definedName>
    <definedName name="QB_ROW_2552400" localSheetId="0" hidden="1">Sheet1!$E$50</definedName>
    <definedName name="QB_ROW_2562400" localSheetId="0" hidden="1">Sheet1!$E$54</definedName>
    <definedName name="QB_ROW_2572400" localSheetId="0" hidden="1">Sheet1!$E$75</definedName>
    <definedName name="QB_ROW_2672400" localSheetId="0" hidden="1">Sheet1!$E$51</definedName>
    <definedName name="QB_ROW_2692400" localSheetId="0" hidden="1">Sheet1!$E$44</definedName>
    <definedName name="QB_ROW_2732500" localSheetId="0" hidden="1">Sheet1!$F$62</definedName>
    <definedName name="QB_ROW_2740400" localSheetId="0" hidden="1">Sheet1!$E$57</definedName>
    <definedName name="QB_ROW_2743400" localSheetId="0" hidden="1">Sheet1!$E$60</definedName>
    <definedName name="QB_ROW_2770200" localSheetId="0" hidden="1">Sheet1!$C$29</definedName>
    <definedName name="QB_ROW_2773200" localSheetId="0" hidden="1">Sheet1!$C$37</definedName>
    <definedName name="QB_ROW_2792400" localSheetId="0" hidden="1">Sheet1!$E$34</definedName>
    <definedName name="QB_ROW_2822400" localSheetId="0" hidden="1">Sheet1!$E$69</definedName>
    <definedName name="QB_ROW_2832400" localSheetId="0" hidden="1">Sheet1!$E$68</definedName>
    <definedName name="QB_ROW_483200" localSheetId="0" hidden="1">Sheet1!$C$17</definedName>
    <definedName name="QB_ROW_492200" localSheetId="0" hidden="1">Sheet1!$C$12</definedName>
    <definedName name="QB_ROW_512200" localSheetId="0" hidden="1">Sheet1!$C$18</definedName>
    <definedName name="QB_ROW_573200" localSheetId="0" hidden="1">Sheet1!$C$16</definedName>
    <definedName name="QB_ROW_592200" localSheetId="0" hidden="1">Sheet1!$C$25</definedName>
    <definedName name="QB_ROW_672200" localSheetId="0" hidden="1">Sheet1!$C$19</definedName>
    <definedName name="QB_ROW_992200" localSheetId="0" hidden="1">Sheet1!$C$38</definedName>
    <definedName name="QB_SUBTITLE_3" localSheetId="0" hidden="1">Sheet1!$A$3</definedName>
    <definedName name="QB_TIME_5" localSheetId="0" hidden="1">Sheet1!$M$1</definedName>
    <definedName name="QB_TITLE_2" localSheetId="0" hidden="1">Sheet1!$A$2</definedName>
    <definedName name="QBCANSUPPORTUPDATE" localSheetId="0">TRUE</definedName>
    <definedName name="QBCOMPANYFILENAME" localSheetId="0">"C:\Users\Terri\Documents\Quickbooks\2015\ZontaD12\Zonta D12.QBW"</definedName>
    <definedName name="QBENDDATE" localSheetId="0">20160129</definedName>
    <definedName name="QBHEADERSONSCREEN" localSheetId="0">TRUE</definedName>
    <definedName name="QBMETADATASIZE" localSheetId="0">5892</definedName>
    <definedName name="QBPRESERVECOLOR" localSheetId="0">FALSE</definedName>
    <definedName name="QBPRESERVEFONT" localSheetId="0">FALSE</definedName>
    <definedName name="QBPRESERVEROWHEIGHT" localSheetId="0">FALSE</definedName>
    <definedName name="QBPRESERVESPACE" localSheetId="0">FALSE</definedName>
    <definedName name="QBREPORTCOLAXIS" localSheetId="0">19</definedName>
    <definedName name="QBREPORTCOMPANYID" localSheetId="0">"ad0f27fcd276459f860bdf1b9e1f1552"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0</definedName>
    <definedName name="QBROWHEADERS" localSheetId="0">6</definedName>
    <definedName name="QBSTARTDATE" localSheetId="0">20140601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1"/>
  <c r="L24"/>
  <c r="M24" s="1"/>
  <c r="J85"/>
  <c r="L83"/>
  <c r="K11"/>
  <c r="J11"/>
  <c r="J26" s="1"/>
  <c r="I11"/>
  <c r="H11"/>
  <c r="G11"/>
  <c r="J86" l="1"/>
  <c r="J88" s="1"/>
  <c r="M83"/>
  <c r="M43"/>
  <c r="M40"/>
  <c r="M6"/>
  <c r="L84"/>
  <c r="M84" s="1"/>
  <c r="K81"/>
  <c r="I81"/>
  <c r="H81"/>
  <c r="G81"/>
  <c r="L80"/>
  <c r="M80" s="1"/>
  <c r="L79"/>
  <c r="M79" s="1"/>
  <c r="K77"/>
  <c r="I77"/>
  <c r="H77"/>
  <c r="G77"/>
  <c r="L76"/>
  <c r="M76" s="1"/>
  <c r="L75"/>
  <c r="M75" s="1"/>
  <c r="K73"/>
  <c r="I73"/>
  <c r="L73" s="1"/>
  <c r="H73"/>
  <c r="G73"/>
  <c r="L72"/>
  <c r="M72" s="1"/>
  <c r="L71"/>
  <c r="M71" s="1"/>
  <c r="L70"/>
  <c r="M70" s="1"/>
  <c r="L69"/>
  <c r="M69" s="1"/>
  <c r="L68"/>
  <c r="M68" s="1"/>
  <c r="L67"/>
  <c r="M67" s="1"/>
  <c r="K64"/>
  <c r="I64"/>
  <c r="H64"/>
  <c r="G64"/>
  <c r="L63"/>
  <c r="M63" s="1"/>
  <c r="L62"/>
  <c r="M62" s="1"/>
  <c r="K60"/>
  <c r="I60"/>
  <c r="L60" s="1"/>
  <c r="H60"/>
  <c r="G60"/>
  <c r="L59"/>
  <c r="M59" s="1"/>
  <c r="L58"/>
  <c r="M58" s="1"/>
  <c r="K55"/>
  <c r="I55"/>
  <c r="L55" s="1"/>
  <c r="H55"/>
  <c r="G55"/>
  <c r="L54"/>
  <c r="M54" s="1"/>
  <c r="M55" s="1"/>
  <c r="K52"/>
  <c r="I52"/>
  <c r="L52" s="1"/>
  <c r="H52"/>
  <c r="G52"/>
  <c r="L51"/>
  <c r="M51" s="1"/>
  <c r="L50"/>
  <c r="M50" s="1"/>
  <c r="K48"/>
  <c r="I48"/>
  <c r="H48"/>
  <c r="G48"/>
  <c r="L47"/>
  <c r="M47" s="1"/>
  <c r="M48" s="1"/>
  <c r="K45"/>
  <c r="I45"/>
  <c r="H45"/>
  <c r="G45"/>
  <c r="L44"/>
  <c r="M44" s="1"/>
  <c r="L43"/>
  <c r="L40"/>
  <c r="L39"/>
  <c r="M39" s="1"/>
  <c r="L38"/>
  <c r="G37"/>
  <c r="K36"/>
  <c r="K37" s="1"/>
  <c r="I36"/>
  <c r="I37" s="1"/>
  <c r="H36"/>
  <c r="H37" s="1"/>
  <c r="G36"/>
  <c r="L35"/>
  <c r="M35" s="1"/>
  <c r="L34"/>
  <c r="M34" s="1"/>
  <c r="L33"/>
  <c r="M33" s="1"/>
  <c r="L32"/>
  <c r="M32" s="1"/>
  <c r="M36" s="1"/>
  <c r="L30"/>
  <c r="M30" s="1"/>
  <c r="L28"/>
  <c r="L25"/>
  <c r="M25" s="1"/>
  <c r="K23"/>
  <c r="I23"/>
  <c r="H23"/>
  <c r="G23"/>
  <c r="L22"/>
  <c r="M22" s="1"/>
  <c r="L21"/>
  <c r="M21" s="1"/>
  <c r="L19"/>
  <c r="M19" s="1"/>
  <c r="L18"/>
  <c r="M18" s="1"/>
  <c r="L17"/>
  <c r="M17" s="1"/>
  <c r="L16"/>
  <c r="M16" s="1"/>
  <c r="K15"/>
  <c r="K26" s="1"/>
  <c r="I15"/>
  <c r="L15" s="1"/>
  <c r="H15"/>
  <c r="G15"/>
  <c r="G26" s="1"/>
  <c r="L14"/>
  <c r="M14" s="1"/>
  <c r="M15" s="1"/>
  <c r="L12"/>
  <c r="M12" s="1"/>
  <c r="L10"/>
  <c r="M10" s="1"/>
  <c r="L9"/>
  <c r="L81" l="1"/>
  <c r="I85"/>
  <c r="G65"/>
  <c r="G85" s="1"/>
  <c r="G86" s="1"/>
  <c r="G88" s="1"/>
  <c r="L64"/>
  <c r="L77"/>
  <c r="M23"/>
  <c r="M81"/>
  <c r="M77"/>
  <c r="M28"/>
  <c r="L36"/>
  <c r="H65"/>
  <c r="H85" s="1"/>
  <c r="M9"/>
  <c r="M11" s="1"/>
  <c r="M26" s="1"/>
  <c r="L11"/>
  <c r="M64"/>
  <c r="I26"/>
  <c r="L23"/>
  <c r="L45"/>
  <c r="K65"/>
  <c r="L48"/>
  <c r="M73"/>
  <c r="M38"/>
  <c r="M37"/>
  <c r="M52"/>
  <c r="M45"/>
  <c r="M60"/>
  <c r="L37"/>
  <c r="G82"/>
  <c r="H26"/>
  <c r="I65"/>
  <c r="K88" l="1"/>
  <c r="K82"/>
  <c r="L65"/>
  <c r="L85" s="1"/>
  <c r="H82"/>
  <c r="M85"/>
  <c r="M86" s="1"/>
  <c r="H86"/>
  <c r="H88" s="1"/>
  <c r="I82"/>
  <c r="L82" s="1"/>
  <c r="K85"/>
  <c r="K86" s="1"/>
  <c r="I86"/>
  <c r="I88" s="1"/>
  <c r="L26"/>
  <c r="M65"/>
  <c r="M82"/>
  <c r="L86" l="1"/>
  <c r="L88" s="1"/>
  <c r="M88" s="1"/>
  <c r="M91" s="1"/>
</calcChain>
</file>

<file path=xl/sharedStrings.xml><?xml version="1.0" encoding="utf-8"?>
<sst xmlns="http://schemas.openxmlformats.org/spreadsheetml/2006/main" count="97" uniqueCount="94">
  <si>
    <t>Zonta International District 12</t>
  </si>
  <si>
    <t>Accrual Basis</t>
  </si>
  <si>
    <t>(Designated Funds)</t>
  </si>
  <si>
    <t>D12 Scholarships</t>
  </si>
  <si>
    <t>Operating Fund</t>
  </si>
  <si>
    <t>(TRF)</t>
  </si>
  <si>
    <t>Conference fund</t>
  </si>
  <si>
    <t>Education Fund</t>
  </si>
  <si>
    <t>Total TRF</t>
  </si>
  <si>
    <t>TOTAL</t>
  </si>
  <si>
    <t>Income</t>
  </si>
  <si>
    <t>Brochures</t>
  </si>
  <si>
    <t>Brochures Expense</t>
  </si>
  <si>
    <t>Brochures Income</t>
  </si>
  <si>
    <t>Total Brochures</t>
  </si>
  <si>
    <t>Conference Assessment Received</t>
  </si>
  <si>
    <t>Directories</t>
  </si>
  <si>
    <t>Directories Income</t>
  </si>
  <si>
    <t>Total Directories</t>
  </si>
  <si>
    <t>Donations</t>
  </si>
  <si>
    <t>Dues Received</t>
  </si>
  <si>
    <t>Education Funds Received</t>
  </si>
  <si>
    <t>Interest Inc</t>
  </si>
  <si>
    <t>Lens Cloth/Trading Pins</t>
  </si>
  <si>
    <t>Lens Cloth/Trading Pins Expense</t>
  </si>
  <si>
    <t>Lens Cloth/Trading Pins Income</t>
  </si>
  <si>
    <t>Total Lens Cloth/Trading Pins</t>
  </si>
  <si>
    <t>Scholarship Proceeds</t>
  </si>
  <si>
    <t>Total Income</t>
  </si>
  <si>
    <t>Expense</t>
  </si>
  <si>
    <t>Bank Charge</t>
  </si>
  <si>
    <t>Board/Committee Expenses</t>
  </si>
  <si>
    <t>AD-Gov Pins &amp; Badges</t>
  </si>
  <si>
    <t>Board Mtg Exp</t>
  </si>
  <si>
    <t>Food</t>
  </si>
  <si>
    <t>Lodging</t>
  </si>
  <si>
    <t>Misc</t>
  </si>
  <si>
    <t>Travel</t>
  </si>
  <si>
    <t>Total Board Mtg Exp</t>
  </si>
  <si>
    <t>Total Board/Committee Expenses</t>
  </si>
  <si>
    <t>Conference Expense</t>
  </si>
  <si>
    <t>Gifts &amp; Memorials</t>
  </si>
  <si>
    <t>Officers</t>
  </si>
  <si>
    <t>Area Director 1</t>
  </si>
  <si>
    <t>Area 1 - Mtg Exp</t>
  </si>
  <si>
    <t>Supplies - A1 Dir</t>
  </si>
  <si>
    <t>Total Area Director 1</t>
  </si>
  <si>
    <t>Area Director 2</t>
  </si>
  <si>
    <t>Area 2 - Mtg Exp</t>
  </si>
  <si>
    <t>Total Area Director 2</t>
  </si>
  <si>
    <t>Area Director 3</t>
  </si>
  <si>
    <t>Area 3 - Mtg Exp</t>
  </si>
  <si>
    <t>Travel/Hotels - A3 Dir</t>
  </si>
  <si>
    <t>Total Area Director 3</t>
  </si>
  <si>
    <t>Area Director 4</t>
  </si>
  <si>
    <t>Area 4 - Mtg Exp</t>
  </si>
  <si>
    <t>Total Area Director 4</t>
  </si>
  <si>
    <t>Committee Chairs</t>
  </si>
  <si>
    <t>Communications</t>
  </si>
  <si>
    <t>Directory</t>
  </si>
  <si>
    <t>External Communications</t>
  </si>
  <si>
    <t>Total Communications</t>
  </si>
  <si>
    <t>Nominating</t>
  </si>
  <si>
    <t>Travel/Hotels - Nominating</t>
  </si>
  <si>
    <t>Nominating - Other</t>
  </si>
  <si>
    <t>Total Nominating</t>
  </si>
  <si>
    <t>Total Committee Chairs</t>
  </si>
  <si>
    <t>Governor</t>
  </si>
  <si>
    <t>Interdistrict Meeting - Gov</t>
  </si>
  <si>
    <t>M&amp;E - Gov</t>
  </si>
  <si>
    <t>Meeting Reg - Gov</t>
  </si>
  <si>
    <t>Supplies Exp - Governor</t>
  </si>
  <si>
    <t>Travel/Hotels - Gov</t>
  </si>
  <si>
    <t>Governor - Other</t>
  </si>
  <si>
    <t>Total Governor</t>
  </si>
  <si>
    <t>Lt. Governor</t>
  </si>
  <si>
    <t>Interdistrict Meeting - Lt Gov</t>
  </si>
  <si>
    <t>Travel/Hotels - Lt Gov</t>
  </si>
  <si>
    <t>Total Lt. Governor</t>
  </si>
  <si>
    <t>Treasurer</t>
  </si>
  <si>
    <t>Supplies Exp - Treasurer</t>
  </si>
  <si>
    <t>Treasurer - Other</t>
  </si>
  <si>
    <t>Total Treasurer</t>
  </si>
  <si>
    <t>Total Officers</t>
  </si>
  <si>
    <t>Professional Fees</t>
  </si>
  <si>
    <t>Scholarship</t>
  </si>
  <si>
    <t>Total Expense</t>
  </si>
  <si>
    <t>Net Income</t>
  </si>
  <si>
    <t>Fund Balances</t>
  </si>
  <si>
    <t>Beginning Fund Balances</t>
  </si>
  <si>
    <t>Restricted Funds</t>
  </si>
  <si>
    <t>Ending Fund Balance</t>
  </si>
  <si>
    <t>Transfer to Restricted</t>
  </si>
  <si>
    <t>June 1, 2014 through January 30, 2016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</si>
</sst>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4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49" fontId="0" fillId="0" borderId="0" xfId="0" applyNumberFormat="1"/>
    <xf numFmtId="0" fontId="0" fillId="0" borderId="0" xfId="0" applyNumberFormat="1"/>
    <xf numFmtId="44" fontId="0" fillId="0" borderId="0" xfId="1" applyFont="1"/>
    <xf numFmtId="44" fontId="0" fillId="0" borderId="1" xfId="1" applyFont="1" applyBorder="1"/>
    <xf numFmtId="44" fontId="0" fillId="0" borderId="0" xfId="1" applyFont="1" applyBorder="1"/>
    <xf numFmtId="44" fontId="0" fillId="0" borderId="2" xfId="1" applyFont="1" applyBorder="1"/>
    <xf numFmtId="44" fontId="0" fillId="0" borderId="4" xfId="1" applyFont="1" applyBorder="1"/>
    <xf numFmtId="44" fontId="0" fillId="0" borderId="3" xfId="1" applyFont="1" applyBorder="1"/>
    <xf numFmtId="49" fontId="2" fillId="0" borderId="0" xfId="0" applyNumberFormat="1" applyFont="1"/>
    <xf numFmtId="44" fontId="2" fillId="0" borderId="0" xfId="1" applyFont="1"/>
    <xf numFmtId="44" fontId="2" fillId="0" borderId="0" xfId="1" applyFont="1" applyAlignment="1">
      <alignment horizontal="right"/>
    </xf>
    <xf numFmtId="0" fontId="2" fillId="0" borderId="0" xfId="0" applyFont="1"/>
    <xf numFmtId="49" fontId="2" fillId="0" borderId="0" xfId="0" applyNumberFormat="1" applyFont="1" applyBorder="1" applyAlignment="1">
      <alignment horizontal="center"/>
    </xf>
    <xf numFmtId="44" fontId="2" fillId="0" borderId="0" xfId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2" fillId="0" borderId="5" xfId="0" applyNumberFormat="1" applyFont="1" applyBorder="1"/>
    <xf numFmtId="44" fontId="2" fillId="0" borderId="5" xfId="1" applyFont="1" applyBorder="1"/>
    <xf numFmtId="0" fontId="2" fillId="0" borderId="5" xfId="0" applyFont="1" applyBorder="1"/>
    <xf numFmtId="49" fontId="3" fillId="0" borderId="1" xfId="0" applyNumberFormat="1" applyFont="1" applyBorder="1" applyAlignment="1">
      <alignment horizontal="center" wrapText="1"/>
    </xf>
    <xf numFmtId="44" fontId="3" fillId="0" borderId="1" xfId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44" fontId="3" fillId="0" borderId="4" xfId="1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PropertyBag">
  <ax:ocxPr ax:name="VariousPropertyBits" ax:value="2895136795"/>
  <ax:ocxPr ax:name="Size" ax:value="2540;635"/>
  <ax:ocxPr ax:name="Value" ax:value="AQAAAAkFASAAAAAAAAAAAAAAAAABAAAA"/>
  <ax:ocxPr ax:name="FontName" ax:value="Arial"/>
  <ax:ocxPr ax:name="FontHeight" ax:value="240"/>
  <ax:ocxPr ax:name="FontCharSet" ax:value="0"/>
  <ax:ocxPr ax:name="FontPitchAndFamily" ax:value="2"/>
</ax:ocx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PropertyBag">
  <ax:ocxPr ax:name="VariousPropertyBits" ax:value="2895136795"/>
  <ax:ocxPr ax:name="Size" ax:value="2540;635"/>
  <ax:ocxPr ax:name="Value" ax:value="AQAEF1Byb2ZpdCAmIExvc3MAAAAAAAAAAAAAAAAAAAAAAAAAAAAAAAAAAAAAAAAAAAAAAAAAAAAAAAAAAAAAAAAAAAAAAAAAAAAAAAAAAAAAAAAAAAAAAAAAAAAAAAAAAABEVwEAMgALAAIAAAAAABMAAgANAQEG3gcdAeAHAAABAAAAAAAAAAAAAAAAAAAAAAAAAAAAAAAAAERXBQByBgH/AAAAAAAAAAAAAAAAAAAAAAAAAAAAAAAAAAAAAAAAAAAAAAAAAAAAAAAAAAAAAAAAAAAAAAAAAAAAAAAAAAAAAAAAAAAAAAAAAAAAAAAAAAAAAAAAAAAAAAAAAAAAAAAAAAAAAAAAAAAAAAAAAAAAAAAAAAAAAAAAAAAAAAAAAAAAAAAAAAAAAAAAAAAAAAAAAAAAAAAAAAAAAAAAAAAAAAAAAAAAAPj/vAJBcmlhbAAAAAAAAAAAAAAAAAAAAAAAAAAAAAAAAAAAAAAAAAAAAAAAABAyMjIyMjIQAPj/vAJBcmlhbAAAAAAAAAAAAAAAAAAAAAAAAAAAAAAAAAAAAAAAAAAAAAAAABAyMjIyMjIQAPj/kAFBcmlhbAAAAAAAAAAAAAAAAAAAAAAAAAAAAAAAAAAAAAAAAAAAAAAAABAyMjIyMjIQAPj/vAJBcmlhbAAAAAAAAAAAAAAAAAAAAAAAAAAAAAAAAAAAAAAAAAAAAAAAABAyMjIyMjIQAPT/vAJBcmlhbAAAAAAAAAAAAAAAAAAAAAAAAAAAAAAAAAAAAAAAAAAAAAAAABAyMjIyMjIQAPL/vAJBcmlhbAAAAAAAAAAAAAAAAAAAAAAAAAAAAAAAAAAAAAAAAAAAAAAAABAyMjIyMjIQAPb/vAJBcmlhbAAAAAAAAAAAAAAAAAAAAAAAAAAAAAAAAAAAAAAAAAAAAAAAABAyMjIyMjIQAPj/vAJBcmlhbAAAAAAAAAAAAAAAAAAAAAAAAAAAAAAAAAAAAAAAAAAAAAAAABAyMjIyMjIQAPj/vAJBcmlhbAAAAAAAAAAAAAAAAAAAAAAAAAAAAAAAAAAAAAAAAAAAAAAAABAyMjIyMjIQAPj/kAFBcmlhbAAAAAAAAAAAAAAAAAAAAAAAAAAAAAAAAAAAAAAAAAAAAAAAABAyMjIyMjI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EA+P+8AkFyaWFsAAAAAAAAAAAAAAAAAAAAAAAAAAAAAAAAAAAAAAAAAAAAAAAAEDIyMjIyMhAAAQD4/7wCQXJpYWwAAAAAAAAAAAAAAAAAAAAAAAAAAAAAAAAAAAAAAAAAAAAAAAAQMjIyMjIyEAAAAAAAAAAAAAAAAAAAAAAAAAAAAAAAAAAAAAAAAAAAAAAAAAAAAAAAAAAAAAAAAAAAAAAAAAAAAAAAAAAAAAAAAAAAAAAAAAAAAAAAAAAAAAAAAAAAAAAAAAAAAAAAAAAAAAAAAAAAAAAAAAAAAAAAAAAAAAAAAAAAAAAAAAAAAERXEgBCATAwMDAwMDAwMDAwMDAwMDAwMDAwMDAwMDAwMDAwMDAwMDAwMDAwAAAAAAAAAAAAAAAAAAAAAAAAAAAAAAAAAAAAAAAAAAAAAAAAAAAAAAAAAAAAAAAAAAAAAAAAAAAAAAAAAAAAAAAAAAAAAAAAAAAAAAAAAAAAAAAAAAAAAAD/ADB4Yh0QeGIdEAAAAAAAAAAAAAAAAAAAAAAAAAIAAAAAAAAAiOEYAJgGAABIAAAAAAAAAFzoGABwAEZ3AAALAAAAAAAA7y9atOEYAHoINnUCAAAAAOD9/wJhNXWDCDZ1AwAAAAIBAAB04xgAAQAAAJgGAABIAAAArOEYAAAAAADgAwAA6AMAAAMAAAACAQAAdOMYAAAAAAAAAAAA4OEYANErcnXs4RgAALTfdmMAAAA9AAAA8PIAAAADAAAAbgAAAwBEVxQACAAAAAAAAAAAAERXGgAMAAABAAAAAAAAAAAAAERXHgACAAAARFcIADIAMgAUAAAAAAAAAAQAAAAAAAAAAAAAAAAAAAAAAAAAAAAAAAAAAAAAAAAAAAAAAAAAAABEVwkAMgAyAAAAAAAAAAAABAAAAAAAAAAAAAAAAAAAAAAAAAAAAAAAAAAAAAAAAAAAAAAAAAAAAERXCgAyADIAAAAAAAAAAAAEAAAAAAAAAAAAAAAAAAAAAAAAAAAAAAAAAAAAAAAAAAAAAAAAAAAARFcLADIAMgAAAAAAAAAAAAQAAAAAAAAAAAAAAAAAAAAAAAAAAAAAAAAAAAAAAAAAAAAAAAAAAABEVwwAMgAyAAAAAAAAAAAABAAAAAAAAAAAAAAAAAAAAAAAAAAAAAAAAAAAAAAAAAAAAAAAAAAAAERXDQAyADIAAAAAAAAAAAAEAAAAAAAAAAAAAAAAAAAAAAAAAAAAAAAAAAAAAAAAAAAAAAAAAAAARFcOADIAMgAAAAAAAAAAAAQAAAAAAAAAAAAAAAAAAAAAAAAAAAAAAAAAAAAAAAAAAAAAAAAAAABEVyoAMgAyAAAAAAAAAAAABAAAAAAAAAAAAAAAAAAAAAAAAAAAAAAAAAAAAAAAAAAAAAAAAAAAAERXKwAyADIAAAAAAAAAAAAEAAAAAAAAAAAAAAAAAAAAAAAAAAAAAAAAAAAAAAAAAAAAAAAAAAAARFcsADIAMgAAAAAAAAAAAAQAAAAAAAAAAAAAAAAAAAAAAAAAAAAAAAAAAAAAAAAAAAAAAAAAAABEV0EAMgAyAAAAAAAAAAAABAAAAAAAAAAAAAAAAAAAAAAAAAAAAAAAAAAAAAAAAAAAAAAAAAAAAERXFwAyADIAAAAAAAAAAAAEAAAAAAAAAAAAAAAAAAAAAAAAAAAAAAAAAAAAAAAAAAAAAAAAAAAARFc9ADIAMgAAAAAAAAAAAAQAAAAAAAAAAAAAAAAAAAAAAAAAAAAAAAAAAAAAAAAAAAAAAAAAAABEVykAMgAyAAAAAAAAAAAABAAAAAAAAAAAAAAAAAAAAAAAAAAAAAAAAAAAAAAAAAAAAAAAAAAAAERXSAAyADIAAAAAAAAAAAAEAAAAAAAAAAAAAAAAAAAAAAAAAAAAAAAAAAAAAAAAAAAAAAAAAAAARFdKADIAMgAAAAAAAAAAAAQAAAAAAAAAAAAAAAAAAAAAAAAAAAAAAAAAAAAAAAAAAAAAAAAAAABEV0sAMgAyAAAAAAAAAAAABAAAAAAAAAAAAAAAAAAAAAAAAAAAAAAAAAAAAAAAAAAAAAAAAAAAAERXVAAyADIAAAAAAAAAAAAEAAAAAAAAAAAAAAAAAAAAAAAAAAAAAAAAAAAAAAAAAAAAAAAAAAAARFdVADIAMgAAAAAAAAAAAAQAAAAAAAAAAAAAAAAAAAAAAAAAAAAAAAAAAAAAAAAAAAAAAAAAAABEV1YAMgAyAAAAAAAAAAAABAAAAAAAAAAAAAAAAAAAAAAAAAAAAAAAAAAAAAAAAAAAAAAAAAAAAERXVwAyADIAAAAAAAAAAAAEAAAAAAAAAAAAAAAAAAAAAAAAAAAAAAAAAAAAAAAAAAAAAAAAAAAARFdYADIAMgAAAAAAAAAAAAQAAAAAAAAAAAAAAAAAAAAAAAAAAAAAAAAAAAAAAAAAAAAAAAAAAABEV2QAMgAyAAAAAAAAAAAABAAAAAAAAAAAAAAAAAAAAAAAAAAAAAAAAAAAAAAAAAAAAAAAAAAAAERXaAAyADIAAAAAAAAAAAAEAAAAAAAAAAAAAAAAAAAAAAAAAAAAAAAAAAAAAAAAAAAAAAAAAAAARFchAAQAAAAAAERXIgACAAIARFcjAHcF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ERXJAACAAAARFcmAAIAAABEVycABAACfd4mRFcoAAoAAAAAAAAAAAAAAERXMQACAAAARFcyAAIAAABEVzMAAgAAAERXNAAKAAAAAAAAAAAAAABEVzUACgAAAQAAAAAAAAAARFc2AAIAAABEVzcAFQAAAAAAAAAAAAAAAAAAAAAAAAAAAABEVzgAAQAARFc5AAEAAERXOgABAABEVzsAAQAARFc8AAIAAABEVz4ABgABAAEAAABEVz8AAQAARFdAAAEAAERXQgAEAAAAAABEV0YABAAAAAAARFdHAFU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EV0kAAwAAAABEV0wACAAAAAAAAAAAAERXTQACAAAARFdOAAEAAERXTwAEAAAAAABEV1AAAQAARFdRAAAARFdSACoAAAAAAAAAAAAAAAAAAAAAAAAAAAAAAAAAAAAAAAAAAAAAAAAAAAAAAAAARFdTAAYAAAAAAAAARFdZAAQAAAAAAERXYAABAABEV2EABAAAAAAARFdiAAEAAERXYwAKADB4Yh0QeGIdEANEV2UAAQAARFdmAAEAAERXZwABAABEV2oAFAAAAAAAAAAAAAAAAAAAAAAAAAAAAERXawAwAAAAAAAAAAAAAAAAAAAAAAAAAAAAAAAAAAAAAAAAAAAAAAAAAAAAAAAAAAAAAAAAAERXbAADAAAAAERXbQACAAAARFduAAEAAERXbwAEAAAAAABEV3AAPAAAAAAAAAAAAAAAAAAAAAAAAAAAAAAAAAAAAAAAAAAAAAAAAAAAAAAAAAAAAAAAAAAAAAAAAAAAAAAAAABEV3EAAQAARFcAAAAA"/>
  <ax:ocxPr ax:name="FontName" ax:value="Arial"/>
  <ax:ocxPr ax:name="FontHeight" ax:value="240"/>
  <ax:ocxPr ax:name="FontCharSet" ax:value="0"/>
  <ax:ocxPr ax:name="FontPitchAndFamily" ax:value="2"/>
</ax:ocx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91"/>
  <sheetViews>
    <sheetView tabSelected="1" workbookViewId="0">
      <pane xSplit="6" ySplit="5" topLeftCell="G6" activePane="bottomRight" state="frozenSplit"/>
      <selection pane="topRight" activeCell="G1" sqref="G1"/>
      <selection pane="bottomLeft" activeCell="A6" sqref="A6"/>
      <selection pane="bottomRight" activeCell="F4" sqref="F4"/>
    </sheetView>
  </sheetViews>
  <sheetFormatPr defaultRowHeight="15"/>
  <cols>
    <col min="1" max="5" width="3" style="2" customWidth="1"/>
    <col min="6" max="6" width="22.5546875" style="2" customWidth="1"/>
    <col min="7" max="13" width="12.77734375" style="3" customWidth="1"/>
  </cols>
  <sheetData>
    <row r="1" spans="1:13" s="12" customFormat="1" ht="15.75">
      <c r="A1" s="9" t="s">
        <v>0</v>
      </c>
      <c r="B1" s="9"/>
      <c r="C1" s="9"/>
      <c r="D1" s="9"/>
      <c r="E1" s="9"/>
      <c r="F1" s="9"/>
      <c r="G1" s="10"/>
      <c r="H1" s="10"/>
      <c r="I1" s="10"/>
      <c r="J1" s="10"/>
      <c r="K1" s="10"/>
      <c r="L1" s="10"/>
      <c r="M1" s="11"/>
    </row>
    <row r="2" spans="1:13" s="12" customFormat="1" ht="15.75">
      <c r="A2" s="9" t="s">
        <v>88</v>
      </c>
      <c r="B2" s="9"/>
      <c r="C2" s="9"/>
      <c r="D2" s="9"/>
      <c r="E2" s="9"/>
      <c r="F2" s="9"/>
      <c r="G2" s="10"/>
      <c r="H2" s="10"/>
      <c r="I2" s="10"/>
      <c r="J2" s="10"/>
      <c r="K2" s="10"/>
      <c r="L2" s="10"/>
      <c r="M2" s="11"/>
    </row>
    <row r="3" spans="1:13" s="12" customFormat="1" ht="16.5" thickBot="1">
      <c r="A3" s="9" t="s">
        <v>93</v>
      </c>
      <c r="B3" s="9"/>
      <c r="C3" s="9"/>
      <c r="D3" s="9"/>
      <c r="E3" s="9"/>
      <c r="F3" s="9"/>
      <c r="G3" s="10"/>
      <c r="H3" s="10"/>
      <c r="I3" s="10"/>
      <c r="J3" s="10"/>
      <c r="K3" s="10"/>
      <c r="L3" s="10"/>
      <c r="M3" s="11" t="s">
        <v>1</v>
      </c>
    </row>
    <row r="4" spans="1:13" s="25" customFormat="1" ht="30">
      <c r="A4" s="23"/>
      <c r="B4" s="23"/>
      <c r="C4" s="23"/>
      <c r="D4" s="23"/>
      <c r="E4" s="23"/>
      <c r="F4" s="23"/>
      <c r="G4" s="24" t="s">
        <v>3</v>
      </c>
      <c r="H4" s="24"/>
      <c r="I4" s="24" t="s">
        <v>6</v>
      </c>
      <c r="J4" s="24" t="s">
        <v>90</v>
      </c>
      <c r="K4" s="24" t="s">
        <v>7</v>
      </c>
      <c r="L4" s="24"/>
      <c r="M4" s="24"/>
    </row>
    <row r="5" spans="1:13" s="22" customFormat="1" ht="30.75" thickBot="1">
      <c r="A5" s="20"/>
      <c r="B5" s="20"/>
      <c r="C5" s="20"/>
      <c r="D5" s="20"/>
      <c r="E5" s="20"/>
      <c r="F5" s="20"/>
      <c r="G5" s="21" t="s">
        <v>2</v>
      </c>
      <c r="H5" s="21" t="s">
        <v>4</v>
      </c>
      <c r="I5" s="21" t="s">
        <v>5</v>
      </c>
      <c r="J5" s="21" t="s">
        <v>5</v>
      </c>
      <c r="K5" s="21" t="s">
        <v>5</v>
      </c>
      <c r="L5" s="21" t="s">
        <v>8</v>
      </c>
      <c r="M5" s="21" t="s">
        <v>9</v>
      </c>
    </row>
    <row r="6" spans="1:13" s="15" customFormat="1" ht="15.75">
      <c r="A6" s="16" t="s">
        <v>89</v>
      </c>
      <c r="B6" s="13"/>
      <c r="C6" s="13"/>
      <c r="D6" s="13"/>
      <c r="E6" s="13"/>
      <c r="F6" s="13"/>
      <c r="G6" s="14">
        <v>10494.02</v>
      </c>
      <c r="H6" s="14">
        <v>20430.599999999999</v>
      </c>
      <c r="I6" s="14">
        <v>6712.16</v>
      </c>
      <c r="J6" s="14">
        <v>5000</v>
      </c>
      <c r="K6" s="14">
        <v>7220.9</v>
      </c>
      <c r="L6" s="14">
        <f>+I6+J6+K6</f>
        <v>18933.059999999998</v>
      </c>
      <c r="M6" s="14">
        <f>+G6+H6+L6</f>
        <v>49857.679999999993</v>
      </c>
    </row>
    <row r="7" spans="1:13" s="12" customFormat="1" ht="15" customHeight="1">
      <c r="A7" s="9"/>
      <c r="B7" s="9" t="s">
        <v>10</v>
      </c>
      <c r="C7" s="9"/>
      <c r="D7" s="9"/>
      <c r="E7" s="9"/>
      <c r="F7" s="9"/>
      <c r="G7" s="10"/>
      <c r="H7" s="10"/>
      <c r="I7" s="10"/>
      <c r="J7" s="10"/>
      <c r="K7" s="10"/>
      <c r="L7" s="10"/>
      <c r="M7" s="10"/>
    </row>
    <row r="8" spans="1:13" ht="15" customHeight="1">
      <c r="A8" s="1"/>
      <c r="B8" s="1"/>
      <c r="C8" s="1" t="s">
        <v>11</v>
      </c>
      <c r="D8" s="1"/>
      <c r="E8" s="1"/>
      <c r="F8" s="1"/>
    </row>
    <row r="9" spans="1:13" ht="15" customHeight="1">
      <c r="A9" s="1"/>
      <c r="B9" s="1"/>
      <c r="C9" s="1"/>
      <c r="D9" s="1" t="s">
        <v>12</v>
      </c>
      <c r="E9" s="1"/>
      <c r="F9" s="1"/>
      <c r="G9" s="3">
        <v>0</v>
      </c>
      <c r="H9" s="3">
        <v>-179.83</v>
      </c>
      <c r="I9" s="3">
        <v>0</v>
      </c>
      <c r="K9" s="3">
        <v>0</v>
      </c>
      <c r="L9" s="3">
        <f>ROUND(SUM(I9:K9),5)</f>
        <v>0</v>
      </c>
      <c r="M9" s="3">
        <f t="shared" ref="M9:M10" si="0">+G9+H9+L9</f>
        <v>-179.83</v>
      </c>
    </row>
    <row r="10" spans="1:13" ht="15" customHeight="1" thickBot="1">
      <c r="A10" s="1"/>
      <c r="B10" s="1"/>
      <c r="C10" s="1"/>
      <c r="D10" s="1" t="s">
        <v>13</v>
      </c>
      <c r="E10" s="1"/>
      <c r="F10" s="1"/>
      <c r="G10" s="4">
        <v>0</v>
      </c>
      <c r="H10" s="4">
        <v>110</v>
      </c>
      <c r="I10" s="4">
        <v>0</v>
      </c>
      <c r="J10" s="4"/>
      <c r="K10" s="4">
        <v>0</v>
      </c>
      <c r="L10" s="4">
        <f>ROUND(SUM(I10:K10),5)</f>
        <v>0</v>
      </c>
      <c r="M10" s="4">
        <f t="shared" si="0"/>
        <v>110</v>
      </c>
    </row>
    <row r="11" spans="1:13" ht="15" customHeight="1">
      <c r="A11" s="1"/>
      <c r="B11" s="1"/>
      <c r="C11" s="1" t="s">
        <v>14</v>
      </c>
      <c r="D11" s="1"/>
      <c r="E11" s="1"/>
      <c r="F11" s="1"/>
      <c r="G11" s="3">
        <f t="shared" ref="G11:L11" si="1">SUM(G9:G10)</f>
        <v>0</v>
      </c>
      <c r="H11" s="3">
        <f t="shared" si="1"/>
        <v>-69.830000000000013</v>
      </c>
      <c r="I11" s="3">
        <f t="shared" si="1"/>
        <v>0</v>
      </c>
      <c r="J11" s="3">
        <f t="shared" si="1"/>
        <v>0</v>
      </c>
      <c r="K11" s="3">
        <f t="shared" si="1"/>
        <v>0</v>
      </c>
      <c r="L11" s="3">
        <f t="shared" si="1"/>
        <v>0</v>
      </c>
      <c r="M11" s="3">
        <f>SUM(M9:M10)</f>
        <v>-69.830000000000013</v>
      </c>
    </row>
    <row r="12" spans="1:13" ht="15" customHeight="1">
      <c r="A12" s="1"/>
      <c r="B12" s="1"/>
      <c r="C12" s="1" t="s">
        <v>15</v>
      </c>
      <c r="D12" s="1"/>
      <c r="E12" s="1"/>
      <c r="F12" s="1"/>
      <c r="G12" s="3">
        <v>0</v>
      </c>
      <c r="H12" s="3">
        <v>0</v>
      </c>
      <c r="I12" s="3">
        <v>3498</v>
      </c>
      <c r="K12" s="3">
        <v>0</v>
      </c>
      <c r="L12" s="3">
        <f>ROUND(SUM(I12:K12),5)</f>
        <v>3498</v>
      </c>
      <c r="M12" s="3">
        <f>+G12+H12+L12</f>
        <v>3498</v>
      </c>
    </row>
    <row r="13" spans="1:13" ht="15" customHeight="1">
      <c r="A13" s="1"/>
      <c r="B13" s="1"/>
      <c r="C13" s="1" t="s">
        <v>16</v>
      </c>
      <c r="D13" s="1"/>
      <c r="E13" s="1"/>
      <c r="F13" s="1"/>
    </row>
    <row r="14" spans="1:13" ht="15" customHeight="1" thickBot="1">
      <c r="A14" s="1"/>
      <c r="B14" s="1"/>
      <c r="C14" s="1"/>
      <c r="D14" s="1" t="s">
        <v>17</v>
      </c>
      <c r="E14" s="1"/>
      <c r="F14" s="1"/>
      <c r="G14" s="4">
        <v>0</v>
      </c>
      <c r="H14" s="4">
        <v>650</v>
      </c>
      <c r="I14" s="4">
        <v>0</v>
      </c>
      <c r="J14" s="4"/>
      <c r="K14" s="4">
        <v>0</v>
      </c>
      <c r="L14" s="4">
        <f t="shared" ref="L14:L19" si="2">ROUND(SUM(I14:K14),5)</f>
        <v>0</v>
      </c>
      <c r="M14" s="4">
        <f>+G14+H14+L14</f>
        <v>650</v>
      </c>
    </row>
    <row r="15" spans="1:13" ht="15" customHeight="1">
      <c r="A15" s="1"/>
      <c r="B15" s="1"/>
      <c r="C15" s="1" t="s">
        <v>18</v>
      </c>
      <c r="D15" s="1"/>
      <c r="E15" s="1"/>
      <c r="F15" s="1"/>
      <c r="G15" s="3">
        <f>ROUND(SUM(G13:G14),5)</f>
        <v>0</v>
      </c>
      <c r="H15" s="3">
        <f>ROUND(SUM(H13:H14),5)</f>
        <v>650</v>
      </c>
      <c r="I15" s="3">
        <f>ROUND(SUM(I13:I14),5)</f>
        <v>0</v>
      </c>
      <c r="K15" s="3">
        <f>ROUND(SUM(K13:K14),5)</f>
        <v>0</v>
      </c>
      <c r="L15" s="3">
        <f t="shared" si="2"/>
        <v>0</v>
      </c>
      <c r="M15" s="3">
        <f>SUM(M14)</f>
        <v>650</v>
      </c>
    </row>
    <row r="16" spans="1:13" ht="15" customHeight="1">
      <c r="A16" s="1"/>
      <c r="B16" s="1"/>
      <c r="C16" s="1" t="s">
        <v>19</v>
      </c>
      <c r="D16" s="1"/>
      <c r="E16" s="1"/>
      <c r="F16" s="1"/>
      <c r="G16" s="3">
        <v>0</v>
      </c>
      <c r="H16" s="3">
        <v>3050.34</v>
      </c>
      <c r="I16" s="3">
        <v>0</v>
      </c>
      <c r="K16" s="3">
        <v>0</v>
      </c>
      <c r="L16" s="3">
        <f t="shared" si="2"/>
        <v>0</v>
      </c>
      <c r="M16" s="3">
        <f t="shared" ref="M16:M25" si="3">+G16+H16+L16</f>
        <v>3050.34</v>
      </c>
    </row>
    <row r="17" spans="1:13" ht="15" customHeight="1">
      <c r="A17" s="1"/>
      <c r="B17" s="1"/>
      <c r="C17" s="1" t="s">
        <v>20</v>
      </c>
      <c r="D17" s="1"/>
      <c r="E17" s="1"/>
      <c r="F17" s="1"/>
      <c r="G17" s="3">
        <v>0</v>
      </c>
      <c r="H17" s="3">
        <v>34970.5</v>
      </c>
      <c r="I17" s="3">
        <v>0</v>
      </c>
      <c r="K17" s="3">
        <v>0</v>
      </c>
      <c r="L17" s="3">
        <f t="shared" si="2"/>
        <v>0</v>
      </c>
      <c r="M17" s="3">
        <f t="shared" si="3"/>
        <v>34970.5</v>
      </c>
    </row>
    <row r="18" spans="1:13" ht="15" customHeight="1">
      <c r="A18" s="1"/>
      <c r="B18" s="1"/>
      <c r="C18" s="1" t="s">
        <v>21</v>
      </c>
      <c r="D18" s="1"/>
      <c r="E18" s="1"/>
      <c r="F18" s="1"/>
      <c r="G18" s="3">
        <v>0</v>
      </c>
      <c r="H18" s="3">
        <v>0</v>
      </c>
      <c r="I18" s="3">
        <v>0</v>
      </c>
      <c r="K18" s="3">
        <v>2332</v>
      </c>
      <c r="L18" s="3">
        <f t="shared" si="2"/>
        <v>2332</v>
      </c>
      <c r="M18" s="3">
        <f t="shared" si="3"/>
        <v>2332</v>
      </c>
    </row>
    <row r="19" spans="1:13" ht="15" customHeight="1">
      <c r="A19" s="1"/>
      <c r="B19" s="1"/>
      <c r="C19" s="1" t="s">
        <v>22</v>
      </c>
      <c r="D19" s="1"/>
      <c r="E19" s="1"/>
      <c r="F19" s="1"/>
      <c r="G19" s="3">
        <v>30.45</v>
      </c>
      <c r="H19" s="3">
        <v>0</v>
      </c>
      <c r="I19" s="3">
        <v>0</v>
      </c>
      <c r="K19" s="3">
        <v>0</v>
      </c>
      <c r="L19" s="3">
        <f t="shared" si="2"/>
        <v>0</v>
      </c>
      <c r="M19" s="3">
        <f t="shared" si="3"/>
        <v>30.45</v>
      </c>
    </row>
    <row r="20" spans="1:13" ht="15" customHeight="1">
      <c r="A20" s="1"/>
      <c r="B20" s="1"/>
      <c r="C20" s="1" t="s">
        <v>23</v>
      </c>
      <c r="D20" s="1"/>
      <c r="E20" s="1"/>
      <c r="F20" s="1"/>
    </row>
    <row r="21" spans="1:13" ht="15" customHeight="1">
      <c r="A21" s="1"/>
      <c r="B21" s="1"/>
      <c r="C21" s="1"/>
      <c r="D21" s="1" t="s">
        <v>24</v>
      </c>
      <c r="E21" s="1"/>
      <c r="F21" s="1"/>
      <c r="G21" s="3">
        <v>0</v>
      </c>
      <c r="H21" s="3">
        <v>-29.95</v>
      </c>
      <c r="I21" s="3">
        <v>0</v>
      </c>
      <c r="K21" s="3">
        <v>0</v>
      </c>
      <c r="L21" s="3">
        <f>ROUND(SUM(I21:K21),5)</f>
        <v>0</v>
      </c>
      <c r="M21" s="3">
        <f t="shared" si="3"/>
        <v>-29.95</v>
      </c>
    </row>
    <row r="22" spans="1:13" ht="15" customHeight="1" thickBot="1">
      <c r="A22" s="1"/>
      <c r="B22" s="1"/>
      <c r="C22" s="1"/>
      <c r="D22" s="1" t="s">
        <v>25</v>
      </c>
      <c r="E22" s="1"/>
      <c r="F22" s="1"/>
      <c r="G22" s="4">
        <v>0</v>
      </c>
      <c r="H22" s="4">
        <v>1199</v>
      </c>
      <c r="I22" s="4">
        <v>0</v>
      </c>
      <c r="J22" s="4"/>
      <c r="K22" s="4">
        <v>0</v>
      </c>
      <c r="L22" s="4">
        <f>ROUND(SUM(I22:K22),5)</f>
        <v>0</v>
      </c>
      <c r="M22" s="4">
        <f t="shared" si="3"/>
        <v>1199</v>
      </c>
    </row>
    <row r="23" spans="1:13" ht="15" customHeight="1">
      <c r="A23" s="1"/>
      <c r="B23" s="1"/>
      <c r="C23" s="1" t="s">
        <v>26</v>
      </c>
      <c r="D23" s="1"/>
      <c r="E23" s="1"/>
      <c r="F23" s="1"/>
      <c r="G23" s="3">
        <f>ROUND(SUM(G20:G22),5)</f>
        <v>0</v>
      </c>
      <c r="H23" s="3">
        <f>ROUND(SUM(H20:H22),5)</f>
        <v>1169.05</v>
      </c>
      <c r="I23" s="3">
        <f>ROUND(SUM(I20:I22),5)</f>
        <v>0</v>
      </c>
      <c r="K23" s="3">
        <f>ROUND(SUM(K20:K22),5)</f>
        <v>0</v>
      </c>
      <c r="L23" s="3">
        <f>ROUND(SUM(I23:K23),5)</f>
        <v>0</v>
      </c>
      <c r="M23" s="3">
        <f>SUM(M21:M22)</f>
        <v>1169.05</v>
      </c>
    </row>
    <row r="24" spans="1:13" ht="15" customHeight="1">
      <c r="A24" s="1"/>
      <c r="B24" s="1"/>
      <c r="C24" s="1" t="s">
        <v>92</v>
      </c>
      <c r="D24" s="1"/>
      <c r="E24" s="1"/>
      <c r="F24" s="1"/>
      <c r="H24" s="3">
        <v>-5000</v>
      </c>
      <c r="J24" s="3">
        <v>5000</v>
      </c>
      <c r="L24" s="3">
        <f t="shared" ref="L24" si="4">ROUND(SUM(I24:K24),5)</f>
        <v>5000</v>
      </c>
      <c r="M24" s="3">
        <f t="shared" si="3"/>
        <v>0</v>
      </c>
    </row>
    <row r="25" spans="1:13" ht="15" customHeight="1" thickBot="1">
      <c r="A25" s="1"/>
      <c r="B25" s="1"/>
      <c r="C25" s="1" t="s">
        <v>27</v>
      </c>
      <c r="D25" s="1"/>
      <c r="E25" s="1"/>
      <c r="F25" s="1"/>
      <c r="G25" s="4">
        <v>1537.28</v>
      </c>
      <c r="H25" s="4">
        <v>0</v>
      </c>
      <c r="I25" s="4">
        <v>0</v>
      </c>
      <c r="J25" s="4"/>
      <c r="K25" s="4">
        <v>0</v>
      </c>
      <c r="L25" s="4">
        <f>ROUND(SUM(I25:K25),5)</f>
        <v>0</v>
      </c>
      <c r="M25" s="4">
        <f t="shared" si="3"/>
        <v>1537.28</v>
      </c>
    </row>
    <row r="26" spans="1:13" ht="15" customHeight="1">
      <c r="A26" s="1"/>
      <c r="B26" s="1" t="s">
        <v>28</v>
      </c>
      <c r="C26" s="1"/>
      <c r="D26" s="1"/>
      <c r="E26" s="1"/>
      <c r="F26" s="1"/>
      <c r="G26" s="3">
        <f>ROUND(G7+SUM(G11:G12)+SUM(G15:G19)+SUM(G23:G25),5)</f>
        <v>1567.73</v>
      </c>
      <c r="H26" s="3">
        <f>ROUND(H7+SUM(H11:H12)+SUM(H15:H19)+SUM(H23:H25),5)</f>
        <v>34770.06</v>
      </c>
      <c r="I26" s="3">
        <f>ROUND(I7+SUM(I11:I12)+SUM(I15:I19)+SUM(I23:I25),5)</f>
        <v>3498</v>
      </c>
      <c r="J26" s="3">
        <f>ROUND(J7+SUM(J11:J12)+SUM(J15:J19)+SUM(J23:J25),5)</f>
        <v>5000</v>
      </c>
      <c r="K26" s="3">
        <f>ROUND(K7+SUM(K11:K12)+SUM(K15:K19)+SUM(K23:K25),5)</f>
        <v>2332</v>
      </c>
      <c r="L26" s="3">
        <f>ROUND(SUM(I26:K26),5)</f>
        <v>10830</v>
      </c>
      <c r="M26" s="5">
        <f>+M11+M12+M15+M16+M17+M18+M19+M23+M25</f>
        <v>47167.79</v>
      </c>
    </row>
    <row r="27" spans="1:13" ht="15" customHeight="1">
      <c r="A27" s="1"/>
      <c r="B27" s="9" t="s">
        <v>29</v>
      </c>
      <c r="C27" s="1"/>
      <c r="D27" s="1"/>
      <c r="E27" s="1"/>
      <c r="F27" s="1"/>
    </row>
    <row r="28" spans="1:13" ht="15" customHeight="1">
      <c r="A28" s="1"/>
      <c r="B28" s="1"/>
      <c r="C28" s="1" t="s">
        <v>30</v>
      </c>
      <c r="D28" s="1"/>
      <c r="E28" s="1"/>
      <c r="F28" s="1"/>
      <c r="G28" s="3">
        <v>0</v>
      </c>
      <c r="H28" s="3">
        <v>6</v>
      </c>
      <c r="I28" s="3">
        <v>0</v>
      </c>
      <c r="K28" s="3">
        <v>0</v>
      </c>
      <c r="L28" s="3">
        <f>ROUND(SUM(I28:K28),5)</f>
        <v>0</v>
      </c>
      <c r="M28" s="3">
        <f t="shared" ref="M28" si="5">+G28+H28+L28</f>
        <v>6</v>
      </c>
    </row>
    <row r="29" spans="1:13" ht="15" customHeight="1">
      <c r="A29" s="1"/>
      <c r="B29" s="1"/>
      <c r="C29" s="1" t="s">
        <v>31</v>
      </c>
      <c r="D29" s="1"/>
      <c r="E29" s="1"/>
      <c r="F29" s="1"/>
    </row>
    <row r="30" spans="1:13" ht="15" customHeight="1">
      <c r="A30" s="1"/>
      <c r="B30" s="1"/>
      <c r="C30" s="1"/>
      <c r="D30" s="1" t="s">
        <v>32</v>
      </c>
      <c r="E30" s="1"/>
      <c r="F30" s="1"/>
      <c r="G30" s="3">
        <v>0</v>
      </c>
      <c r="H30" s="3">
        <v>290.63</v>
      </c>
      <c r="I30" s="3">
        <v>0</v>
      </c>
      <c r="K30" s="3">
        <v>0</v>
      </c>
      <c r="L30" s="3">
        <f>ROUND(SUM(I30:K30),5)</f>
        <v>0</v>
      </c>
      <c r="M30" s="3">
        <f t="shared" ref="M30" si="6">+G30+H30+L30</f>
        <v>290.63</v>
      </c>
    </row>
    <row r="31" spans="1:13" ht="15" customHeight="1">
      <c r="A31" s="1"/>
      <c r="B31" s="1"/>
      <c r="C31" s="1"/>
      <c r="D31" s="1" t="s">
        <v>33</v>
      </c>
      <c r="E31" s="1"/>
      <c r="F31" s="1"/>
    </row>
    <row r="32" spans="1:13" ht="15" customHeight="1">
      <c r="A32" s="1"/>
      <c r="B32" s="1"/>
      <c r="C32" s="1"/>
      <c r="D32" s="1"/>
      <c r="E32" s="1" t="s">
        <v>34</v>
      </c>
      <c r="F32" s="1"/>
      <c r="G32" s="3">
        <v>0</v>
      </c>
      <c r="H32" s="3">
        <v>1824.56</v>
      </c>
      <c r="I32" s="3">
        <v>0</v>
      </c>
      <c r="K32" s="3">
        <v>0</v>
      </c>
      <c r="L32" s="3">
        <f t="shared" ref="L32:L40" si="7">ROUND(SUM(I32:K32),5)</f>
        <v>0</v>
      </c>
      <c r="M32" s="3">
        <f t="shared" ref="M32:M35" si="8">+G32+H32+L32</f>
        <v>1824.56</v>
      </c>
    </row>
    <row r="33" spans="1:13" ht="15" customHeight="1">
      <c r="A33" s="1"/>
      <c r="B33" s="1"/>
      <c r="C33" s="1"/>
      <c r="D33" s="1"/>
      <c r="E33" s="1" t="s">
        <v>35</v>
      </c>
      <c r="F33" s="1"/>
      <c r="G33" s="3">
        <v>0</v>
      </c>
      <c r="H33" s="3">
        <v>3276.02</v>
      </c>
      <c r="I33" s="3">
        <v>0</v>
      </c>
      <c r="K33" s="3">
        <v>0</v>
      </c>
      <c r="L33" s="3">
        <f t="shared" si="7"/>
        <v>0</v>
      </c>
      <c r="M33" s="3">
        <f t="shared" si="8"/>
        <v>3276.02</v>
      </c>
    </row>
    <row r="34" spans="1:13" ht="15" customHeight="1">
      <c r="A34" s="1"/>
      <c r="B34" s="1"/>
      <c r="C34" s="1"/>
      <c r="D34" s="1"/>
      <c r="E34" s="1" t="s">
        <v>36</v>
      </c>
      <c r="F34" s="1"/>
      <c r="G34" s="3">
        <v>0</v>
      </c>
      <c r="H34" s="3">
        <v>1569.53</v>
      </c>
      <c r="I34" s="3">
        <v>0</v>
      </c>
      <c r="K34" s="3">
        <v>0</v>
      </c>
      <c r="L34" s="3">
        <f t="shared" si="7"/>
        <v>0</v>
      </c>
      <c r="M34" s="3">
        <f t="shared" si="8"/>
        <v>1569.53</v>
      </c>
    </row>
    <row r="35" spans="1:13" ht="15" customHeight="1" thickBot="1">
      <c r="A35" s="1"/>
      <c r="B35" s="1"/>
      <c r="C35" s="1"/>
      <c r="D35" s="1"/>
      <c r="E35" s="1" t="s">
        <v>37</v>
      </c>
      <c r="F35" s="1"/>
      <c r="G35" s="5">
        <v>0</v>
      </c>
      <c r="H35" s="5">
        <v>5527.95</v>
      </c>
      <c r="I35" s="5">
        <v>0</v>
      </c>
      <c r="J35" s="5"/>
      <c r="K35" s="5">
        <v>0</v>
      </c>
      <c r="L35" s="5">
        <f t="shared" si="7"/>
        <v>0</v>
      </c>
      <c r="M35" s="5">
        <f t="shared" si="8"/>
        <v>5527.95</v>
      </c>
    </row>
    <row r="36" spans="1:13" ht="15" customHeight="1" thickBot="1">
      <c r="A36" s="1"/>
      <c r="B36" s="1"/>
      <c r="C36" s="1"/>
      <c r="D36" s="1" t="s">
        <v>38</v>
      </c>
      <c r="E36" s="1"/>
      <c r="F36" s="1"/>
      <c r="G36" s="6">
        <f>ROUND(SUM(G31:G35),5)</f>
        <v>0</v>
      </c>
      <c r="H36" s="6">
        <f>ROUND(SUM(H31:H35),5)</f>
        <v>12198.06</v>
      </c>
      <c r="I36" s="6">
        <f>ROUND(SUM(I31:I35),5)</f>
        <v>0</v>
      </c>
      <c r="J36" s="6"/>
      <c r="K36" s="6">
        <f>ROUND(SUM(K31:K35),5)</f>
        <v>0</v>
      </c>
      <c r="L36" s="6">
        <f t="shared" si="7"/>
        <v>0</v>
      </c>
      <c r="M36" s="6">
        <f>SUM(M32:M35)</f>
        <v>12198.06</v>
      </c>
    </row>
    <row r="37" spans="1:13" ht="15" customHeight="1">
      <c r="A37" s="1"/>
      <c r="B37" s="1"/>
      <c r="C37" s="1" t="s">
        <v>39</v>
      </c>
      <c r="D37" s="1"/>
      <c r="E37" s="1"/>
      <c r="F37" s="1"/>
      <c r="G37" s="3">
        <f>ROUND(SUM(G29:G30)+G36,5)</f>
        <v>0</v>
      </c>
      <c r="H37" s="3">
        <f>ROUND(SUM(H29:H30)+H36,5)</f>
        <v>12488.69</v>
      </c>
      <c r="I37" s="3">
        <f>ROUND(SUM(I29:I30)+I36,5)</f>
        <v>0</v>
      </c>
      <c r="K37" s="3">
        <f>ROUND(SUM(K29:K30)+K36,5)</f>
        <v>0</v>
      </c>
      <c r="L37" s="3">
        <f t="shared" si="7"/>
        <v>0</v>
      </c>
      <c r="M37" s="3">
        <f>+M30+M36</f>
        <v>12488.689999999999</v>
      </c>
    </row>
    <row r="38" spans="1:13" ht="15" customHeight="1">
      <c r="A38" s="1"/>
      <c r="B38" s="1"/>
      <c r="C38" s="1" t="s">
        <v>40</v>
      </c>
      <c r="D38" s="1"/>
      <c r="E38" s="1"/>
      <c r="F38" s="1"/>
      <c r="G38" s="3">
        <v>0</v>
      </c>
      <c r="H38" s="3">
        <v>500</v>
      </c>
      <c r="I38" s="3">
        <v>7500</v>
      </c>
      <c r="K38" s="3">
        <v>0</v>
      </c>
      <c r="L38" s="3">
        <f t="shared" si="7"/>
        <v>7500</v>
      </c>
      <c r="M38" s="3">
        <f t="shared" ref="M38:M40" si="9">+G38+H38+L38</f>
        <v>8000</v>
      </c>
    </row>
    <row r="39" spans="1:13" ht="15" customHeight="1">
      <c r="A39" s="1"/>
      <c r="B39" s="1"/>
      <c r="C39" s="1" t="s">
        <v>7</v>
      </c>
      <c r="D39" s="1"/>
      <c r="E39" s="1"/>
      <c r="F39" s="1"/>
      <c r="G39" s="3">
        <v>0</v>
      </c>
      <c r="H39" s="3">
        <v>0</v>
      </c>
      <c r="I39" s="3">
        <v>0</v>
      </c>
      <c r="K39" s="3">
        <v>6175.15</v>
      </c>
      <c r="L39" s="3">
        <f t="shared" si="7"/>
        <v>6175.15</v>
      </c>
      <c r="M39" s="3">
        <f t="shared" si="9"/>
        <v>6175.15</v>
      </c>
    </row>
    <row r="40" spans="1:13" ht="15" customHeight="1">
      <c r="A40" s="1"/>
      <c r="B40" s="1"/>
      <c r="C40" s="1" t="s">
        <v>41</v>
      </c>
      <c r="D40" s="1"/>
      <c r="E40" s="1"/>
      <c r="F40" s="1"/>
      <c r="G40" s="3">
        <v>0</v>
      </c>
      <c r="H40" s="3">
        <v>500</v>
      </c>
      <c r="I40" s="3">
        <v>0</v>
      </c>
      <c r="K40" s="3">
        <v>0</v>
      </c>
      <c r="L40" s="3">
        <f t="shared" si="7"/>
        <v>0</v>
      </c>
      <c r="M40" s="3">
        <f t="shared" si="9"/>
        <v>500</v>
      </c>
    </row>
    <row r="41" spans="1:13" ht="15" customHeight="1">
      <c r="A41" s="1"/>
      <c r="B41" s="1"/>
      <c r="C41" s="1" t="s">
        <v>42</v>
      </c>
      <c r="D41" s="1"/>
      <c r="E41" s="1"/>
      <c r="F41" s="1"/>
    </row>
    <row r="42" spans="1:13" ht="15" customHeight="1">
      <c r="A42" s="1"/>
      <c r="B42" s="1"/>
      <c r="C42" s="1"/>
      <c r="D42" s="1" t="s">
        <v>43</v>
      </c>
      <c r="E42" s="1"/>
      <c r="F42" s="1"/>
    </row>
    <row r="43" spans="1:13" ht="15" customHeight="1">
      <c r="A43" s="1"/>
      <c r="B43" s="1"/>
      <c r="C43" s="1"/>
      <c r="D43" s="1"/>
      <c r="E43" s="1" t="s">
        <v>44</v>
      </c>
      <c r="F43" s="1"/>
      <c r="G43" s="3">
        <v>0</v>
      </c>
      <c r="H43" s="3">
        <v>0</v>
      </c>
      <c r="I43" s="3">
        <v>-181.91</v>
      </c>
      <c r="K43" s="3">
        <v>0</v>
      </c>
      <c r="L43" s="3">
        <f>ROUND(SUM(I43:K43),5)</f>
        <v>-181.91</v>
      </c>
      <c r="M43" s="3">
        <f t="shared" ref="M43:M44" si="10">+G43+H43+L43</f>
        <v>-181.91</v>
      </c>
    </row>
    <row r="44" spans="1:13" ht="15" customHeight="1" thickBot="1">
      <c r="A44" s="1"/>
      <c r="B44" s="1"/>
      <c r="C44" s="1"/>
      <c r="D44" s="1"/>
      <c r="E44" s="1" t="s">
        <v>45</v>
      </c>
      <c r="F44" s="1"/>
      <c r="G44" s="4">
        <v>0</v>
      </c>
      <c r="H44" s="4">
        <v>45</v>
      </c>
      <c r="I44" s="4">
        <v>0</v>
      </c>
      <c r="J44" s="4"/>
      <c r="K44" s="4">
        <v>0</v>
      </c>
      <c r="L44" s="4">
        <f>ROUND(SUM(I44:K44),5)</f>
        <v>0</v>
      </c>
      <c r="M44" s="4">
        <f t="shared" si="10"/>
        <v>45</v>
      </c>
    </row>
    <row r="45" spans="1:13" ht="15" customHeight="1">
      <c r="A45" s="1"/>
      <c r="B45" s="1"/>
      <c r="C45" s="1"/>
      <c r="D45" s="1" t="s">
        <v>46</v>
      </c>
      <c r="E45" s="1"/>
      <c r="F45" s="1"/>
      <c r="G45" s="3">
        <f>ROUND(SUM(G42:G44),5)</f>
        <v>0</v>
      </c>
      <c r="H45" s="3">
        <f>ROUND(SUM(H42:H44),5)</f>
        <v>45</v>
      </c>
      <c r="I45" s="3">
        <f>ROUND(SUM(I42:I44),5)</f>
        <v>-181.91</v>
      </c>
      <c r="K45" s="3">
        <f>ROUND(SUM(K42:K44),5)</f>
        <v>0</v>
      </c>
      <c r="L45" s="3">
        <f>ROUND(SUM(I45:K45),5)</f>
        <v>-181.91</v>
      </c>
      <c r="M45" s="3">
        <f>SUM(M43:M44)</f>
        <v>-136.91</v>
      </c>
    </row>
    <row r="46" spans="1:13" ht="15" customHeight="1">
      <c r="A46" s="1"/>
      <c r="B46" s="1"/>
      <c r="C46" s="1"/>
      <c r="D46" s="1" t="s">
        <v>47</v>
      </c>
      <c r="E46" s="1"/>
      <c r="F46" s="1"/>
    </row>
    <row r="47" spans="1:13" ht="15" customHeight="1" thickBot="1">
      <c r="A47" s="1"/>
      <c r="B47" s="1"/>
      <c r="C47" s="1"/>
      <c r="D47" s="1"/>
      <c r="E47" s="1" t="s">
        <v>48</v>
      </c>
      <c r="F47" s="1"/>
      <c r="G47" s="4">
        <v>0</v>
      </c>
      <c r="H47" s="4">
        <v>0</v>
      </c>
      <c r="I47" s="4">
        <v>-105.1</v>
      </c>
      <c r="J47" s="4"/>
      <c r="K47" s="4">
        <v>0</v>
      </c>
      <c r="L47" s="4">
        <f>ROUND(SUM(I47:K47),5)</f>
        <v>-105.1</v>
      </c>
      <c r="M47" s="4">
        <f t="shared" ref="M47" si="11">+G47+H47+L47</f>
        <v>-105.1</v>
      </c>
    </row>
    <row r="48" spans="1:13" ht="15" customHeight="1">
      <c r="A48" s="1"/>
      <c r="B48" s="1"/>
      <c r="C48" s="1"/>
      <c r="D48" s="1" t="s">
        <v>49</v>
      </c>
      <c r="E48" s="1"/>
      <c r="F48" s="1"/>
      <c r="G48" s="3">
        <f>ROUND(SUM(G46:G47),5)</f>
        <v>0</v>
      </c>
      <c r="H48" s="3">
        <f>ROUND(SUM(H46:H47),5)</f>
        <v>0</v>
      </c>
      <c r="I48" s="3">
        <f>ROUND(SUM(I46:I47),5)</f>
        <v>-105.1</v>
      </c>
      <c r="K48" s="3">
        <f>ROUND(SUM(K46:K47),5)</f>
        <v>0</v>
      </c>
      <c r="L48" s="3">
        <f>ROUND(SUM(I48:K48),5)</f>
        <v>-105.1</v>
      </c>
      <c r="M48" s="3">
        <f>SUM(M47)</f>
        <v>-105.1</v>
      </c>
    </row>
    <row r="49" spans="1:13" ht="15" customHeight="1">
      <c r="A49" s="1"/>
      <c r="B49" s="1"/>
      <c r="C49" s="1"/>
      <c r="D49" s="1" t="s">
        <v>50</v>
      </c>
      <c r="E49" s="1"/>
      <c r="F49" s="1"/>
    </row>
    <row r="50" spans="1:13" ht="15" customHeight="1">
      <c r="A50" s="1"/>
      <c r="B50" s="1"/>
      <c r="C50" s="1"/>
      <c r="D50" s="1"/>
      <c r="E50" s="1" t="s">
        <v>51</v>
      </c>
      <c r="F50" s="1"/>
      <c r="G50" s="3">
        <v>0</v>
      </c>
      <c r="H50" s="3">
        <v>32</v>
      </c>
      <c r="I50" s="3">
        <v>910.39</v>
      </c>
      <c r="K50" s="3">
        <v>0</v>
      </c>
      <c r="L50" s="3">
        <f>ROUND(SUM(I50:K50),5)</f>
        <v>910.39</v>
      </c>
      <c r="M50" s="3">
        <f t="shared" ref="M50:M51" si="12">+G50+H50+L50</f>
        <v>942.39</v>
      </c>
    </row>
    <row r="51" spans="1:13" ht="15" customHeight="1" thickBot="1">
      <c r="A51" s="1"/>
      <c r="B51" s="1"/>
      <c r="C51" s="1"/>
      <c r="D51" s="1"/>
      <c r="E51" s="1" t="s">
        <v>52</v>
      </c>
      <c r="F51" s="1"/>
      <c r="G51" s="4">
        <v>0</v>
      </c>
      <c r="H51" s="4">
        <v>88.2</v>
      </c>
      <c r="I51" s="4">
        <v>0</v>
      </c>
      <c r="J51" s="4"/>
      <c r="K51" s="4">
        <v>0</v>
      </c>
      <c r="L51" s="4">
        <f>ROUND(SUM(I51:K51),5)</f>
        <v>0</v>
      </c>
      <c r="M51" s="4">
        <f t="shared" si="12"/>
        <v>88.2</v>
      </c>
    </row>
    <row r="52" spans="1:13" ht="15" customHeight="1">
      <c r="A52" s="1"/>
      <c r="B52" s="1"/>
      <c r="C52" s="1"/>
      <c r="D52" s="1" t="s">
        <v>53</v>
      </c>
      <c r="E52" s="1"/>
      <c r="F52" s="1"/>
      <c r="G52" s="3">
        <f>ROUND(SUM(G49:G51),5)</f>
        <v>0</v>
      </c>
      <c r="H52" s="3">
        <f>ROUND(SUM(H49:H51),5)</f>
        <v>120.2</v>
      </c>
      <c r="I52" s="3">
        <f>ROUND(SUM(I49:I51),5)</f>
        <v>910.39</v>
      </c>
      <c r="K52" s="3">
        <f>ROUND(SUM(K49:K51),5)</f>
        <v>0</v>
      </c>
      <c r="L52" s="3">
        <f>ROUND(SUM(I52:K52),5)</f>
        <v>910.39</v>
      </c>
      <c r="M52" s="3">
        <f>SUM(M50:M51)</f>
        <v>1030.5899999999999</v>
      </c>
    </row>
    <row r="53" spans="1:13" ht="15" customHeight="1">
      <c r="A53" s="1"/>
      <c r="B53" s="1"/>
      <c r="C53" s="1"/>
      <c r="D53" s="1" t="s">
        <v>54</v>
      </c>
      <c r="E53" s="1"/>
      <c r="F53" s="1"/>
    </row>
    <row r="54" spans="1:13" ht="15" customHeight="1" thickBot="1">
      <c r="A54" s="1"/>
      <c r="B54" s="1"/>
      <c r="C54" s="1"/>
      <c r="D54" s="1"/>
      <c r="E54" s="1" t="s">
        <v>55</v>
      </c>
      <c r="F54" s="1"/>
      <c r="G54" s="4">
        <v>0</v>
      </c>
      <c r="H54" s="4">
        <v>-108.99</v>
      </c>
      <c r="I54" s="4">
        <v>0</v>
      </c>
      <c r="J54" s="4"/>
      <c r="K54" s="4">
        <v>0</v>
      </c>
      <c r="L54" s="4">
        <f>ROUND(SUM(I54:K54),5)</f>
        <v>0</v>
      </c>
      <c r="M54" s="4">
        <f t="shared" ref="M54" si="13">+G54+H54+L54</f>
        <v>-108.99</v>
      </c>
    </row>
    <row r="55" spans="1:13" ht="15" customHeight="1">
      <c r="A55" s="1"/>
      <c r="B55" s="1"/>
      <c r="C55" s="1"/>
      <c r="D55" s="1" t="s">
        <v>56</v>
      </c>
      <c r="E55" s="1"/>
      <c r="F55" s="1"/>
      <c r="G55" s="3">
        <f>ROUND(SUM(G53:G54),5)</f>
        <v>0</v>
      </c>
      <c r="H55" s="3">
        <f>ROUND(SUM(H53:H54),5)</f>
        <v>-108.99</v>
      </c>
      <c r="I55" s="3">
        <f>ROUND(SUM(I53:I54),5)</f>
        <v>0</v>
      </c>
      <c r="K55" s="3">
        <f>ROUND(SUM(K53:K54),5)</f>
        <v>0</v>
      </c>
      <c r="L55" s="3">
        <f>ROUND(SUM(I55:K55),5)</f>
        <v>0</v>
      </c>
      <c r="M55" s="3">
        <f>SUM(M54)</f>
        <v>-108.99</v>
      </c>
    </row>
    <row r="56" spans="1:13" ht="15" customHeight="1">
      <c r="A56" s="1"/>
      <c r="B56" s="1"/>
      <c r="C56" s="1"/>
      <c r="D56" s="1" t="s">
        <v>57</v>
      </c>
      <c r="E56" s="1"/>
      <c r="F56" s="1"/>
    </row>
    <row r="57" spans="1:13" ht="15" customHeight="1">
      <c r="A57" s="1"/>
      <c r="B57" s="1"/>
      <c r="C57" s="1"/>
      <c r="D57" s="1"/>
      <c r="E57" s="1" t="s">
        <v>58</v>
      </c>
      <c r="F57" s="1"/>
    </row>
    <row r="58" spans="1:13" ht="15" customHeight="1">
      <c r="A58" s="1"/>
      <c r="B58" s="1"/>
      <c r="C58" s="1"/>
      <c r="D58" s="1"/>
      <c r="E58" s="1"/>
      <c r="F58" s="1" t="s">
        <v>59</v>
      </c>
      <c r="G58" s="3">
        <v>0</v>
      </c>
      <c r="H58" s="3">
        <v>260.95999999999998</v>
      </c>
      <c r="I58" s="3">
        <v>0</v>
      </c>
      <c r="K58" s="3">
        <v>0</v>
      </c>
      <c r="L58" s="3">
        <f>ROUND(SUM(I58:K58),5)</f>
        <v>0</v>
      </c>
      <c r="M58" s="3">
        <f t="shared" ref="M58:M59" si="14">+G58+H58+L58</f>
        <v>260.95999999999998</v>
      </c>
    </row>
    <row r="59" spans="1:13" ht="15" customHeight="1" thickBot="1">
      <c r="A59" s="1"/>
      <c r="B59" s="1"/>
      <c r="C59" s="1"/>
      <c r="D59" s="1"/>
      <c r="E59" s="1"/>
      <c r="F59" s="1" t="s">
        <v>60</v>
      </c>
      <c r="G59" s="4">
        <v>0</v>
      </c>
      <c r="H59" s="4">
        <v>631.47</v>
      </c>
      <c r="I59" s="4">
        <v>0</v>
      </c>
      <c r="J59" s="4"/>
      <c r="K59" s="4">
        <v>0</v>
      </c>
      <c r="L59" s="4">
        <f>ROUND(SUM(I59:K59),5)</f>
        <v>0</v>
      </c>
      <c r="M59" s="4">
        <f t="shared" si="14"/>
        <v>631.47</v>
      </c>
    </row>
    <row r="60" spans="1:13" ht="15" customHeight="1">
      <c r="A60" s="1"/>
      <c r="B60" s="1"/>
      <c r="C60" s="1"/>
      <c r="D60" s="1"/>
      <c r="E60" s="1" t="s">
        <v>61</v>
      </c>
      <c r="F60" s="1"/>
      <c r="G60" s="3">
        <f>ROUND(SUM(G57:G59),5)</f>
        <v>0</v>
      </c>
      <c r="H60" s="3">
        <f>ROUND(SUM(H57:H59),5)</f>
        <v>892.43</v>
      </c>
      <c r="I60" s="3">
        <f>ROUND(SUM(I57:I59),5)</f>
        <v>0</v>
      </c>
      <c r="K60" s="3">
        <f>ROUND(SUM(K57:K59),5)</f>
        <v>0</v>
      </c>
      <c r="L60" s="3">
        <f>ROUND(SUM(I60:K60),5)</f>
        <v>0</v>
      </c>
      <c r="M60" s="3">
        <f>SUM(M58:M59)</f>
        <v>892.43000000000006</v>
      </c>
    </row>
    <row r="61" spans="1:13" ht="15" customHeight="1">
      <c r="A61" s="1"/>
      <c r="B61" s="1"/>
      <c r="C61" s="1"/>
      <c r="D61" s="1"/>
      <c r="E61" s="1" t="s">
        <v>62</v>
      </c>
      <c r="F61" s="1"/>
    </row>
    <row r="62" spans="1:13" ht="15" customHeight="1">
      <c r="A62" s="1"/>
      <c r="B62" s="1"/>
      <c r="C62" s="1"/>
      <c r="D62" s="1"/>
      <c r="E62" s="1"/>
      <c r="F62" s="1" t="s">
        <v>63</v>
      </c>
      <c r="G62" s="3">
        <v>0</v>
      </c>
      <c r="H62" s="3">
        <v>70.7</v>
      </c>
      <c r="I62" s="3">
        <v>0</v>
      </c>
      <c r="K62" s="3">
        <v>0</v>
      </c>
      <c r="L62" s="3">
        <f>ROUND(SUM(I62:K62),5)</f>
        <v>0</v>
      </c>
      <c r="M62" s="3">
        <f t="shared" ref="M62:M63" si="15">+G62+H62+L62</f>
        <v>70.7</v>
      </c>
    </row>
    <row r="63" spans="1:13" ht="15" customHeight="1" thickBot="1">
      <c r="A63" s="1"/>
      <c r="B63" s="1"/>
      <c r="C63" s="1"/>
      <c r="D63" s="1"/>
      <c r="E63" s="1"/>
      <c r="F63" s="1" t="s">
        <v>64</v>
      </c>
      <c r="G63" s="5">
        <v>0</v>
      </c>
      <c r="H63" s="5">
        <v>224.05</v>
      </c>
      <c r="I63" s="5">
        <v>0</v>
      </c>
      <c r="J63" s="5"/>
      <c r="K63" s="5">
        <v>0</v>
      </c>
      <c r="L63" s="5">
        <f>ROUND(SUM(I63:K63),5)</f>
        <v>0</v>
      </c>
      <c r="M63" s="5">
        <f t="shared" si="15"/>
        <v>224.05</v>
      </c>
    </row>
    <row r="64" spans="1:13" ht="15" customHeight="1" thickBot="1">
      <c r="A64" s="1"/>
      <c r="B64" s="1"/>
      <c r="C64" s="1"/>
      <c r="D64" s="1"/>
      <c r="E64" s="1" t="s">
        <v>65</v>
      </c>
      <c r="F64" s="1"/>
      <c r="G64" s="6">
        <f>ROUND(SUM(G61:G63),5)</f>
        <v>0</v>
      </c>
      <c r="H64" s="6">
        <f>ROUND(SUM(H61:H63),5)</f>
        <v>294.75</v>
      </c>
      <c r="I64" s="6">
        <f>ROUND(SUM(I61:I63),5)</f>
        <v>0</v>
      </c>
      <c r="J64" s="6"/>
      <c r="K64" s="6">
        <f>ROUND(SUM(K61:K63),5)</f>
        <v>0</v>
      </c>
      <c r="L64" s="6">
        <f>ROUND(SUM(I64:K64),5)</f>
        <v>0</v>
      </c>
      <c r="M64" s="6">
        <f>SUM(M62:M63)</f>
        <v>294.75</v>
      </c>
    </row>
    <row r="65" spans="1:13" ht="15" customHeight="1">
      <c r="A65" s="1"/>
      <c r="B65" s="1"/>
      <c r="C65" s="1"/>
      <c r="D65" s="1" t="s">
        <v>66</v>
      </c>
      <c r="E65" s="1"/>
      <c r="F65" s="1"/>
      <c r="G65" s="3">
        <f>ROUND(G56+G60+G64,5)</f>
        <v>0</v>
      </c>
      <c r="H65" s="3">
        <f>ROUND(H56+H60+H64,5)</f>
        <v>1187.18</v>
      </c>
      <c r="I65" s="3">
        <f>ROUND(I56+I60+I64,5)</f>
        <v>0</v>
      </c>
      <c r="K65" s="3">
        <f>ROUND(K56+K60+K64,5)</f>
        <v>0</v>
      </c>
      <c r="L65" s="3">
        <f>ROUND(SUM(I65:K65),5)</f>
        <v>0</v>
      </c>
      <c r="M65" s="3">
        <f>+M60+M64</f>
        <v>1187.18</v>
      </c>
    </row>
    <row r="66" spans="1:13" ht="15" customHeight="1">
      <c r="A66" s="1"/>
      <c r="B66" s="1"/>
      <c r="C66" s="1"/>
      <c r="D66" s="1" t="s">
        <v>67</v>
      </c>
      <c r="E66" s="1"/>
      <c r="F66" s="1"/>
    </row>
    <row r="67" spans="1:13" ht="15" customHeight="1">
      <c r="A67" s="1"/>
      <c r="B67" s="1"/>
      <c r="C67" s="1"/>
      <c r="D67" s="1"/>
      <c r="E67" s="1" t="s">
        <v>68</v>
      </c>
      <c r="F67" s="1"/>
      <c r="G67" s="3">
        <v>0</v>
      </c>
      <c r="H67" s="3">
        <v>817.76</v>
      </c>
      <c r="I67" s="3">
        <v>0</v>
      </c>
      <c r="K67" s="3">
        <v>0</v>
      </c>
      <c r="L67" s="3">
        <f t="shared" ref="L67:L73" si="16">ROUND(SUM(I67:K67),5)</f>
        <v>0</v>
      </c>
      <c r="M67" s="3">
        <f t="shared" ref="M67:M72" si="17">+G67+H67+L67</f>
        <v>817.76</v>
      </c>
    </row>
    <row r="68" spans="1:13" ht="15" customHeight="1">
      <c r="A68" s="1"/>
      <c r="B68" s="1"/>
      <c r="C68" s="1"/>
      <c r="D68" s="1"/>
      <c r="E68" s="1" t="s">
        <v>69</v>
      </c>
      <c r="F68" s="1"/>
      <c r="G68" s="3">
        <v>0</v>
      </c>
      <c r="H68" s="3">
        <v>470.17</v>
      </c>
      <c r="I68" s="3">
        <v>0</v>
      </c>
      <c r="K68" s="3">
        <v>0</v>
      </c>
      <c r="L68" s="3">
        <f t="shared" si="16"/>
        <v>0</v>
      </c>
      <c r="M68" s="3">
        <f t="shared" si="17"/>
        <v>470.17</v>
      </c>
    </row>
    <row r="69" spans="1:13" ht="15" customHeight="1">
      <c r="A69" s="1"/>
      <c r="B69" s="1"/>
      <c r="C69" s="1"/>
      <c r="D69" s="1"/>
      <c r="E69" s="1" t="s">
        <v>70</v>
      </c>
      <c r="F69" s="1"/>
      <c r="G69" s="3">
        <v>0</v>
      </c>
      <c r="H69" s="3">
        <v>267</v>
      </c>
      <c r="I69" s="3">
        <v>0</v>
      </c>
      <c r="K69" s="3">
        <v>0</v>
      </c>
      <c r="L69" s="3">
        <f t="shared" si="16"/>
        <v>0</v>
      </c>
      <c r="M69" s="3">
        <f t="shared" si="17"/>
        <v>267</v>
      </c>
    </row>
    <row r="70" spans="1:13" ht="15" customHeight="1">
      <c r="A70" s="1"/>
      <c r="B70" s="1"/>
      <c r="C70" s="1"/>
      <c r="D70" s="1"/>
      <c r="E70" s="1" t="s">
        <v>71</v>
      </c>
      <c r="F70" s="1"/>
      <c r="G70" s="3">
        <v>0</v>
      </c>
      <c r="H70" s="3">
        <v>574.24</v>
      </c>
      <c r="I70" s="3">
        <v>0</v>
      </c>
      <c r="K70" s="3">
        <v>0</v>
      </c>
      <c r="L70" s="3">
        <f t="shared" si="16"/>
        <v>0</v>
      </c>
      <c r="M70" s="3">
        <f t="shared" si="17"/>
        <v>574.24</v>
      </c>
    </row>
    <row r="71" spans="1:13" ht="15" customHeight="1">
      <c r="A71" s="1"/>
      <c r="B71" s="1"/>
      <c r="C71" s="1"/>
      <c r="D71" s="1"/>
      <c r="E71" s="1" t="s">
        <v>72</v>
      </c>
      <c r="F71" s="1"/>
      <c r="G71" s="3">
        <v>0</v>
      </c>
      <c r="H71" s="3">
        <v>1200.45</v>
      </c>
      <c r="I71" s="3">
        <v>0</v>
      </c>
      <c r="K71" s="3">
        <v>0</v>
      </c>
      <c r="L71" s="3">
        <f t="shared" si="16"/>
        <v>0</v>
      </c>
      <c r="M71" s="3">
        <f t="shared" si="17"/>
        <v>1200.45</v>
      </c>
    </row>
    <row r="72" spans="1:13" ht="15" customHeight="1" thickBot="1">
      <c r="A72" s="1"/>
      <c r="B72" s="1"/>
      <c r="C72" s="1"/>
      <c r="D72" s="1"/>
      <c r="E72" s="1" t="s">
        <v>73</v>
      </c>
      <c r="F72" s="1"/>
      <c r="G72" s="4">
        <v>0</v>
      </c>
      <c r="H72" s="4">
        <v>149.68</v>
      </c>
      <c r="I72" s="4">
        <v>0</v>
      </c>
      <c r="J72" s="4"/>
      <c r="K72" s="4">
        <v>0</v>
      </c>
      <c r="L72" s="4">
        <f t="shared" si="16"/>
        <v>0</v>
      </c>
      <c r="M72" s="4">
        <f t="shared" si="17"/>
        <v>149.68</v>
      </c>
    </row>
    <row r="73" spans="1:13" ht="15" customHeight="1">
      <c r="A73" s="1"/>
      <c r="B73" s="1"/>
      <c r="C73" s="1"/>
      <c r="D73" s="1" t="s">
        <v>74</v>
      </c>
      <c r="E73" s="1"/>
      <c r="F73" s="1"/>
      <c r="G73" s="3">
        <f>ROUND(SUM(G66:G72),5)</f>
        <v>0</v>
      </c>
      <c r="H73" s="3">
        <f>ROUND(SUM(H66:H72),5)</f>
        <v>3479.3</v>
      </c>
      <c r="I73" s="3">
        <f>ROUND(SUM(I66:I72),5)</f>
        <v>0</v>
      </c>
      <c r="K73" s="3">
        <f>ROUND(SUM(K66:K72),5)</f>
        <v>0</v>
      </c>
      <c r="L73" s="3">
        <f t="shared" si="16"/>
        <v>0</v>
      </c>
      <c r="M73" s="3">
        <f>SUM(M67:M72)</f>
        <v>3479.2999999999997</v>
      </c>
    </row>
    <row r="74" spans="1:13" ht="15" customHeight="1">
      <c r="A74" s="1"/>
      <c r="B74" s="1"/>
      <c r="C74" s="1"/>
      <c r="D74" s="1" t="s">
        <v>75</v>
      </c>
      <c r="E74" s="1"/>
      <c r="F74" s="1"/>
    </row>
    <row r="75" spans="1:13" ht="15" customHeight="1">
      <c r="A75" s="1"/>
      <c r="B75" s="1"/>
      <c r="C75" s="1"/>
      <c r="D75" s="1"/>
      <c r="E75" s="1" t="s">
        <v>76</v>
      </c>
      <c r="F75" s="1"/>
      <c r="G75" s="3">
        <v>0</v>
      </c>
      <c r="H75" s="3">
        <v>1156.83</v>
      </c>
      <c r="I75" s="3">
        <v>0</v>
      </c>
      <c r="K75" s="3">
        <v>0</v>
      </c>
      <c r="L75" s="3">
        <f>ROUND(SUM(I75:K75),5)</f>
        <v>0</v>
      </c>
      <c r="M75" s="3">
        <f t="shared" ref="M75:M76" si="18">+G75+H75+L75</f>
        <v>1156.83</v>
      </c>
    </row>
    <row r="76" spans="1:13" ht="15" customHeight="1" thickBot="1">
      <c r="A76" s="1"/>
      <c r="B76" s="1"/>
      <c r="C76" s="1"/>
      <c r="D76" s="1"/>
      <c r="E76" s="1" t="s">
        <v>77</v>
      </c>
      <c r="F76" s="1"/>
      <c r="G76" s="4">
        <v>0</v>
      </c>
      <c r="H76" s="4">
        <v>1129.3399999999999</v>
      </c>
      <c r="I76" s="4">
        <v>0</v>
      </c>
      <c r="J76" s="4"/>
      <c r="K76" s="4">
        <v>0</v>
      </c>
      <c r="L76" s="4">
        <f>ROUND(SUM(I76:K76),5)</f>
        <v>0</v>
      </c>
      <c r="M76" s="4">
        <f t="shared" si="18"/>
        <v>1129.3399999999999</v>
      </c>
    </row>
    <row r="77" spans="1:13" ht="15" customHeight="1">
      <c r="A77" s="1"/>
      <c r="B77" s="1"/>
      <c r="C77" s="1"/>
      <c r="D77" s="1" t="s">
        <v>78</v>
      </c>
      <c r="E77" s="1"/>
      <c r="F77" s="1"/>
      <c r="G77" s="3">
        <f>ROUND(SUM(G74:G76),5)</f>
        <v>0</v>
      </c>
      <c r="H77" s="3">
        <f>ROUND(SUM(H74:H76),5)</f>
        <v>2286.17</v>
      </c>
      <c r="I77" s="3">
        <f>ROUND(SUM(I74:I76),5)</f>
        <v>0</v>
      </c>
      <c r="K77" s="3">
        <f>ROUND(SUM(K74:K76),5)</f>
        <v>0</v>
      </c>
      <c r="L77" s="3">
        <f>ROUND(SUM(I77:K77),5)</f>
        <v>0</v>
      </c>
      <c r="M77" s="3">
        <f>SUM(M75:M76)</f>
        <v>2286.17</v>
      </c>
    </row>
    <row r="78" spans="1:13" ht="15" customHeight="1">
      <c r="A78" s="1"/>
      <c r="B78" s="1"/>
      <c r="C78" s="1"/>
      <c r="D78" s="1" t="s">
        <v>79</v>
      </c>
      <c r="E78" s="1"/>
      <c r="F78" s="1"/>
    </row>
    <row r="79" spans="1:13" ht="15" customHeight="1">
      <c r="A79" s="1"/>
      <c r="B79" s="1"/>
      <c r="C79" s="1"/>
      <c r="D79" s="1"/>
      <c r="E79" s="1" t="s">
        <v>80</v>
      </c>
      <c r="F79" s="1"/>
      <c r="G79" s="3">
        <v>0</v>
      </c>
      <c r="H79" s="3">
        <v>13.78</v>
      </c>
      <c r="I79" s="3">
        <v>0</v>
      </c>
      <c r="K79" s="3">
        <v>0</v>
      </c>
      <c r="L79" s="3">
        <f t="shared" ref="L79:L84" si="19">ROUND(SUM(I79:K79),5)</f>
        <v>0</v>
      </c>
      <c r="M79" s="3">
        <f t="shared" ref="M79:M80" si="20">+G79+H79+L79</f>
        <v>13.78</v>
      </c>
    </row>
    <row r="80" spans="1:13" ht="15" customHeight="1" thickBot="1">
      <c r="A80" s="1"/>
      <c r="B80" s="1"/>
      <c r="C80" s="1"/>
      <c r="D80" s="1"/>
      <c r="E80" s="1" t="s">
        <v>81</v>
      </c>
      <c r="F80" s="1"/>
      <c r="G80" s="5">
        <v>0</v>
      </c>
      <c r="H80" s="5">
        <v>16.18</v>
      </c>
      <c r="I80" s="5">
        <v>0</v>
      </c>
      <c r="J80" s="5"/>
      <c r="K80" s="5">
        <v>0</v>
      </c>
      <c r="L80" s="5">
        <f t="shared" si="19"/>
        <v>0</v>
      </c>
      <c r="M80" s="5">
        <f t="shared" si="20"/>
        <v>16.18</v>
      </c>
    </row>
    <row r="81" spans="1:13" ht="15" customHeight="1" thickBot="1">
      <c r="A81" s="1"/>
      <c r="B81" s="1"/>
      <c r="C81" s="1"/>
      <c r="D81" s="1" t="s">
        <v>82</v>
      </c>
      <c r="E81" s="1"/>
      <c r="F81" s="1"/>
      <c r="G81" s="6">
        <f>ROUND(SUM(G78:G80),5)</f>
        <v>0</v>
      </c>
      <c r="H81" s="6">
        <f>ROUND(SUM(H78:H80),5)</f>
        <v>29.96</v>
      </c>
      <c r="I81" s="6">
        <f>ROUND(SUM(I78:I80),5)</f>
        <v>0</v>
      </c>
      <c r="J81" s="6"/>
      <c r="K81" s="6">
        <f>ROUND(SUM(K78:K80),5)</f>
        <v>0</v>
      </c>
      <c r="L81" s="6">
        <f t="shared" si="19"/>
        <v>0</v>
      </c>
      <c r="M81" s="6">
        <f>SUM(M79:M80)</f>
        <v>29.96</v>
      </c>
    </row>
    <row r="82" spans="1:13" ht="15" customHeight="1">
      <c r="A82" s="1"/>
      <c r="B82" s="1"/>
      <c r="C82" s="1" t="s">
        <v>83</v>
      </c>
      <c r="D82" s="1"/>
      <c r="E82" s="1"/>
      <c r="F82" s="1"/>
      <c r="G82" s="3">
        <f>ROUND(G41+G45+G48+G52+G55+G65+G73+G77+G81,5)</f>
        <v>0</v>
      </c>
      <c r="H82" s="3">
        <f>ROUND(H41+H45+H48+H52+H55+H65+H73+H77+H81,5)</f>
        <v>7038.82</v>
      </c>
      <c r="I82" s="3">
        <f>ROUND(I41+I45+I48+I52+I55+I65+I73+I77+I81,5)</f>
        <v>623.38</v>
      </c>
      <c r="K82" s="3">
        <f>ROUND(K41+K45+K48+K52+K55+K65+K73+K77+K81,5)</f>
        <v>0</v>
      </c>
      <c r="L82" s="3">
        <f t="shared" si="19"/>
        <v>623.38</v>
      </c>
      <c r="M82" s="3">
        <f>+M45+M48+M52+M55+M65+M73+M77+M81</f>
        <v>7662.2</v>
      </c>
    </row>
    <row r="83" spans="1:13" ht="15" customHeight="1">
      <c r="A83" s="1"/>
      <c r="B83" s="1"/>
      <c r="C83" s="1" t="s">
        <v>84</v>
      </c>
      <c r="D83" s="1"/>
      <c r="E83" s="1"/>
      <c r="F83" s="1"/>
      <c r="G83" s="3">
        <v>0</v>
      </c>
      <c r="H83" s="3">
        <v>2625</v>
      </c>
      <c r="I83" s="3">
        <v>0</v>
      </c>
      <c r="K83" s="3">
        <v>0</v>
      </c>
      <c r="L83" s="3">
        <f t="shared" si="19"/>
        <v>0</v>
      </c>
      <c r="M83" s="3">
        <f t="shared" ref="M83:M84" si="21">+G83+H83+L83</f>
        <v>2625</v>
      </c>
    </row>
    <row r="84" spans="1:13" ht="15" customHeight="1" thickBot="1">
      <c r="A84" s="1"/>
      <c r="B84" s="1"/>
      <c r="C84" s="1" t="s">
        <v>85</v>
      </c>
      <c r="D84" s="1"/>
      <c r="E84" s="1"/>
      <c r="F84" s="1"/>
      <c r="G84" s="5">
        <v>2054.87</v>
      </c>
      <c r="H84" s="5">
        <v>0</v>
      </c>
      <c r="I84" s="5">
        <v>0</v>
      </c>
      <c r="J84" s="5"/>
      <c r="K84" s="5">
        <v>0</v>
      </c>
      <c r="L84" s="5">
        <f t="shared" si="19"/>
        <v>0</v>
      </c>
      <c r="M84" s="5">
        <f t="shared" si="21"/>
        <v>2054.87</v>
      </c>
    </row>
    <row r="85" spans="1:13" ht="15" customHeight="1" thickBot="1">
      <c r="A85" s="1"/>
      <c r="B85" s="1" t="s">
        <v>86</v>
      </c>
      <c r="C85" s="1"/>
      <c r="D85" s="1"/>
      <c r="E85" s="1"/>
      <c r="F85" s="1"/>
      <c r="G85" s="7">
        <f>+G28+G37+G38+G39+G40+G45+G48+G52+G55+G65+G73+G77+G81+G83+G84</f>
        <v>2054.87</v>
      </c>
      <c r="H85" s="7">
        <f t="shared" ref="H85:L85" si="22">+H28+H37+H38+H39+H40+H45+H48+H52+H55+H65+H73+H77+H81+H83+H84</f>
        <v>23158.510000000002</v>
      </c>
      <c r="I85" s="7">
        <f t="shared" si="22"/>
        <v>8123.38</v>
      </c>
      <c r="J85" s="7">
        <f t="shared" si="22"/>
        <v>0</v>
      </c>
      <c r="K85" s="7">
        <f t="shared" si="22"/>
        <v>6175.15</v>
      </c>
      <c r="L85" s="7">
        <f t="shared" si="22"/>
        <v>14298.529999999999</v>
      </c>
      <c r="M85" s="7">
        <f>+M28+M37+M38+M39+M40+M45+M48+M52+M55+M65+M73+M77+M81+M83+M84</f>
        <v>39511.909999999996</v>
      </c>
    </row>
    <row r="86" spans="1:13" ht="15" customHeight="1" thickBot="1">
      <c r="A86" s="1" t="s">
        <v>87</v>
      </c>
      <c r="B86" s="1"/>
      <c r="C86" s="1"/>
      <c r="D86" s="1"/>
      <c r="E86" s="1"/>
      <c r="F86" s="1"/>
      <c r="G86" s="8">
        <f>+G26-G85</f>
        <v>-487.13999999999987</v>
      </c>
      <c r="H86" s="8">
        <f t="shared" ref="H86:L86" si="23">+H26-H85</f>
        <v>11611.549999999996</v>
      </c>
      <c r="I86" s="8">
        <f t="shared" si="23"/>
        <v>-4625.38</v>
      </c>
      <c r="J86" s="8">
        <f t="shared" si="23"/>
        <v>5000</v>
      </c>
      <c r="K86" s="8">
        <f t="shared" si="23"/>
        <v>-3843.1499999999996</v>
      </c>
      <c r="L86" s="8">
        <f t="shared" si="23"/>
        <v>-3468.5299999999988</v>
      </c>
      <c r="M86" s="8">
        <f>+M26-M85</f>
        <v>7655.8800000000047</v>
      </c>
    </row>
    <row r="87" spans="1:13" ht="15.75" thickTop="1"/>
    <row r="88" spans="1:13" s="19" customFormat="1" ht="16.5" thickBot="1">
      <c r="A88" s="17" t="s">
        <v>91</v>
      </c>
      <c r="B88" s="17"/>
      <c r="C88" s="17"/>
      <c r="D88" s="17"/>
      <c r="E88" s="17"/>
      <c r="F88" s="17"/>
      <c r="G88" s="18">
        <f t="shared" ref="G88:L88" si="24">+G6+G86</f>
        <v>10006.880000000001</v>
      </c>
      <c r="H88" s="18">
        <f t="shared" si="24"/>
        <v>32042.149999999994</v>
      </c>
      <c r="I88" s="18">
        <f t="shared" si="24"/>
        <v>2086.7799999999997</v>
      </c>
      <c r="J88" s="18">
        <f t="shared" si="24"/>
        <v>10000</v>
      </c>
      <c r="K88" s="18">
        <f t="shared" si="24"/>
        <v>3377.75</v>
      </c>
      <c r="L88" s="18">
        <f t="shared" si="24"/>
        <v>15464.529999999999</v>
      </c>
      <c r="M88" s="18">
        <f>+G88+H88+L88</f>
        <v>57513.56</v>
      </c>
    </row>
    <row r="90" spans="1:13">
      <c r="M90" s="3">
        <v>57839.62</v>
      </c>
    </row>
    <row r="91" spans="1:13">
      <c r="M91" s="3">
        <f>+M90-M88</f>
        <v>326.06000000000495</v>
      </c>
    </row>
  </sheetData>
  <pageMargins left="0.7" right="0.7" top="0.75" bottom="0.75" header="0.1" footer="0.3"/>
  <pageSetup paperSize="5" orientation="landscape" r:id="rId1"/>
  <headerFooter>
    <oddHeader>&amp;C&amp;"Arial,Bold"Zonta International District 12Fund BalancesJune 1, 2014 to January 30, 2016</oddHeader>
    <oddFooter>&amp;R&amp;"Arial,Bold"&amp;8 Page &amp;P of &amp;N</oddFooter>
  </headerFooter>
  <legacyDrawing r:id="rId2"/>
  <controls>
    <control shapeId="1026" r:id="rId3" name="HEADER"/>
    <control shapeId="1025" r:id="rId4" name="FILTER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 Otley</dc:creator>
  <cp:lastModifiedBy>Susie Nulty</cp:lastModifiedBy>
  <cp:lastPrinted>2016-02-03T23:18:04Z</cp:lastPrinted>
  <dcterms:created xsi:type="dcterms:W3CDTF">2016-01-30T15:21:26Z</dcterms:created>
  <dcterms:modified xsi:type="dcterms:W3CDTF">2016-06-06T21:41:53Z</dcterms:modified>
</cp:coreProperties>
</file>